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showInkAnnotation="0"/>
  <mc:AlternateContent xmlns:mc="http://schemas.openxmlformats.org/markup-compatibility/2006">
    <mc:Choice Requires="x15">
      <x15ac:absPath xmlns:x15ac="http://schemas.microsoft.com/office/spreadsheetml/2010/11/ac" url="C:\Users\user\Departamento Nacional de Planeacion\SisCONPES - Elaboración\3. Documentos\CONPES - DIE infraestructura penitenciaria\04 Documento aprobado\"/>
    </mc:Choice>
  </mc:AlternateContent>
  <xr:revisionPtr revIDLastSave="0" documentId="13_ncr:1_{1616998C-6C6C-4AA8-B448-8E567DA2A3B1}" xr6:coauthVersionLast="47" xr6:coauthVersionMax="47" xr10:uidLastSave="{00000000-0000-0000-0000-000000000000}"/>
  <bookViews>
    <workbookView xWindow="-20610" yWindow="3840" windowWidth="20730" windowHeight="11160" tabRatio="728" xr2:uid="{00000000-000D-0000-FFFF-FFFF00000000}"/>
  </bookViews>
  <sheets>
    <sheet name=" Plan acción seguimiento" sheetId="14" r:id="rId1"/>
    <sheet name="Desplegables" sheetId="17"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#REF!</definedName>
    <definedName name="_9">[1]APACDO!#REF!</definedName>
    <definedName name="_arp2">#REF!</definedName>
    <definedName name="_xlnm._FilterDatabase" localSheetId="0" hidden="1">' Plan acción seguimiento'!$A$9:$BP$49</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0">' Plan acción seguimiento'!$A$1:$AU$50</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11" i="14" l="1"/>
  <c r="AD12" i="14"/>
  <c r="AD13" i="14"/>
  <c r="AD14" i="14"/>
  <c r="AD15" i="14"/>
  <c r="AD16" i="14"/>
  <c r="AD17" i="14"/>
  <c r="AD18" i="14"/>
  <c r="AD19" i="14"/>
  <c r="AD20" i="14"/>
  <c r="AD21" i="14"/>
  <c r="AD22" i="14"/>
  <c r="AD23" i="14"/>
  <c r="AD24" i="14"/>
  <c r="AD25" i="14"/>
  <c r="AD26" i="14"/>
  <c r="AD27" i="14"/>
  <c r="AD28" i="14"/>
  <c r="AD29" i="14"/>
  <c r="AD10" i="14"/>
  <c r="AY10" i="14"/>
  <c r="AY11" i="14"/>
  <c r="AY15" i="14"/>
  <c r="AY13" i="14"/>
  <c r="AY17" i="14"/>
  <c r="AY19" i="14"/>
  <c r="AY21" i="14"/>
  <c r="AY29" i="14"/>
  <c r="AY27" i="14"/>
  <c r="AY25" i="14"/>
  <c r="AY23" i="14"/>
  <c r="AY26" i="14"/>
  <c r="AY28" i="14"/>
  <c r="AY24" i="14"/>
  <c r="AY22" i="14"/>
  <c r="AY20" i="14"/>
  <c r="AY18" i="14"/>
  <c r="AY16" i="14"/>
  <c r="AY14" i="14"/>
  <c r="AY12" i="14"/>
  <c r="AY30" i="14" l="1"/>
  <c r="AD30" i="14"/>
  <c r="Z30" i="14"/>
  <c r="AA30" i="14"/>
  <c r="AB30" i="14"/>
  <c r="AC30" i="14"/>
  <c r="AQ30" i="14"/>
  <c r="AU30" i="14"/>
  <c r="AU31" i="14" l="1"/>
  <c r="AQ31" i="14"/>
  <c r="BL11" i="14"/>
  <c r="BL10" i="14"/>
  <c r="BE11" i="14"/>
  <c r="BE10" i="14"/>
  <c r="BB11" i="14"/>
  <c r="Y30" i="14"/>
  <c r="AM30" i="14"/>
  <c r="AM31" i="14" s="1"/>
  <c r="AI30" i="14"/>
  <c r="BK31" i="14"/>
  <c r="AE30" i="14"/>
  <c r="BJ11" i="14"/>
  <c r="BJ10" i="14"/>
  <c r="BI11" i="14"/>
  <c r="BI10" i="14"/>
  <c r="BC10" i="14"/>
  <c r="BC11" i="14"/>
  <c r="BB10" i="14"/>
  <c r="BD31" i="14"/>
  <c r="D51" i="17"/>
  <c r="D50" i="17"/>
  <c r="D49" i="17"/>
  <c r="D48" i="17"/>
  <c r="D47" i="17"/>
  <c r="D46" i="17"/>
  <c r="D45" i="17"/>
  <c r="D44" i="17"/>
  <c r="D43" i="17"/>
  <c r="D42" i="17"/>
  <c r="D41" i="17"/>
  <c r="D40" i="17"/>
  <c r="D39" i="17"/>
  <c r="D38" i="17"/>
  <c r="D37" i="17"/>
  <c r="D36" i="17"/>
  <c r="D35" i="17"/>
  <c r="BE31" i="14" l="1"/>
  <c r="BF10" i="14"/>
  <c r="AI31" i="14"/>
  <c r="BG10" i="14"/>
  <c r="BG31" i="14" s="1"/>
  <c r="BM10" i="14"/>
  <c r="BM31" i="14" s="1"/>
  <c r="BN10" i="14"/>
  <c r="BN31" i="14" s="1"/>
  <c r="BL31" i="14"/>
  <c r="AE31" i="14"/>
  <c r="AY31" i="14" l="1"/>
  <c r="BF3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tc={5C25CE40-18C6-4555-88BC-6120609AB8AD}</author>
  </authors>
  <commentList>
    <comment ref="Y14" authorId="0" shapeId="0" xr:uid="{5C25CE40-18C6-4555-88BC-6120609AB8AD}">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el ERON Riohacha se realiza una sustitución de recursos de la VF aprobada para 2022, por lo cual se presenta una redistribución de recursos únicamente en las vigencias 2023, 2024 y 2025.</t>
      </text>
    </comment>
  </commentList>
</comments>
</file>

<file path=xl/sharedStrings.xml><?xml version="1.0" encoding="utf-8"?>
<sst xmlns="http://schemas.openxmlformats.org/spreadsheetml/2006/main" count="495" uniqueCount="264">
  <si>
    <t>Título del documento:</t>
  </si>
  <si>
    <t>Declaración de Importancia Estratégica del proyecto de inversión de Construcción y ampliación de infraestructura para generación de cupos en los Establecimientos de Reclusión del Orden Nacional</t>
  </si>
  <si>
    <t>Documento CONPES No:</t>
  </si>
  <si>
    <t>Fecha de aprobación:</t>
  </si>
  <si>
    <t>Fecha de actualización:</t>
  </si>
  <si>
    <t>Dirección Técnica o grupo responsable en DNP:</t>
  </si>
  <si>
    <t>Entidades líderes:</t>
  </si>
  <si>
    <t>Objetivo general:</t>
  </si>
  <si>
    <t>Ampliar la infraestructura del Sistema Penitenciario y Carcelario mediante la construcción de nuevos establecimientos de reclusión del orden nacional para garantizar las condiciones de habitabilidad digna a la PPL y disminuir el hacinamiento en los establecimientos de reclusión existentes.</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</si>
  <si>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</si>
  <si>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</si>
  <si>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</si>
  <si>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</si>
  <si>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</si>
  <si>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</si>
  <si>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</si>
  <si>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</si>
  <si>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</si>
  <si>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</si>
  <si>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</si>
  <si>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</si>
  <si>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</si>
  <si>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</si>
  <si>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</si>
  <si>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</si>
  <si>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</si>
  <si>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</si>
  <si>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</si>
  <si>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</si>
  <si>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</si>
  <si>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</si>
  <si>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</si>
  <si>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2022</t>
  </si>
  <si>
    <t>Meta
2023</t>
  </si>
  <si>
    <t>Meta
2024</t>
  </si>
  <si>
    <t>Meta
2025</t>
  </si>
  <si>
    <t>Meta
2026</t>
  </si>
  <si>
    <t>Meta
final</t>
  </si>
  <si>
    <t>Costo
2022</t>
  </si>
  <si>
    <t>Costo
2023</t>
  </si>
  <si>
    <t>Costo
2024</t>
  </si>
  <si>
    <t>Costo
2025</t>
  </si>
  <si>
    <t>Costo
2026</t>
  </si>
  <si>
    <t>Total</t>
  </si>
  <si>
    <t>Indicador</t>
  </si>
  <si>
    <t>Recursos</t>
  </si>
  <si>
    <t>% de cumplimiento de los objetivos con respecto a metas anuales</t>
  </si>
  <si>
    <t>% de cumplimiento de los objetivos con respecto a metas finales</t>
  </si>
  <si>
    <t>Valor</t>
  </si>
  <si>
    <t>Año</t>
  </si>
  <si>
    <t>Recursos 1</t>
  </si>
  <si>
    <t>Fuente 1</t>
  </si>
  <si>
    <t>Recursos  2</t>
  </si>
  <si>
    <t>Fuente 2</t>
  </si>
  <si>
    <t>Avance acumulado</t>
  </si>
  <si>
    <t>% de avance metas anuales</t>
  </si>
  <si>
    <t>% de avance metas finales</t>
  </si>
  <si>
    <t xml:space="preserve">Avance </t>
  </si>
  <si>
    <t>% de avance</t>
  </si>
  <si>
    <t>Objetivo 1: Ampliar la infraestructura del Sistema Penitenciario y Carcelario mediante la construcción de nuevos establecimientos de reclusión del orden nacional para garantizar las condiciones de habitabilidad digna a la PPL y disminuir el hacinamiento en los establecimientos de reclusión existentes.</t>
  </si>
  <si>
    <t>1.1 Gestionar vigencias futuras del proyecto de inversión "Construcción ampliación de infraestructura para generación de cupos en los establecimientos de reclusión del orden nacional".</t>
  </si>
  <si>
    <t>No</t>
  </si>
  <si>
    <t>Unidad de Servicios Penitenciarios y Carcelarios</t>
  </si>
  <si>
    <t>Subdirección de Seguimiento a la Infraestructura</t>
  </si>
  <si>
    <t>Maria Constanza Mejia Contreras</t>
  </si>
  <si>
    <t>maria.mejia@uspec.gov.co</t>
  </si>
  <si>
    <t>Gestión</t>
  </si>
  <si>
    <t>Porcentaje de avance en la gestión de la autorización de vigencias futuras para 2022 a 2026.</t>
  </si>
  <si>
    <t>Sumatoria del porcentaje de avance en la gestión de la autorización de vigencias futuras para 2022 a 2026.
Hito 1: Aprobación primer Aval Fiscal=33,3%.
Hito 2: Aprobación documento CONPES=33,3%.
Hito 3: Aprobación CONFIS de Vigencias Futuras =33,4%.
La Línea Base (LB) del indicador es 66,6%, hitos 1 y 2.</t>
  </si>
  <si>
    <t>Acumulado</t>
  </si>
  <si>
    <t>PGN-nación- funcionamiento</t>
  </si>
  <si>
    <t>1.1</t>
  </si>
  <si>
    <t>1.2 Realizar el seguimiento y divulgación del avance del proyecto de inversión "Construcción ampliación de infraestructura para generación de cupos en los establecimientos de reclusión del orden nacional".</t>
  </si>
  <si>
    <t>Sí, 1.1</t>
  </si>
  <si>
    <t>Producto</t>
  </si>
  <si>
    <t>Informes de seguimiento sobre el avance del proyecto.</t>
  </si>
  <si>
    <t xml:space="preserve">Sumatoria de informes semestrales de seguimiento aprobados. </t>
  </si>
  <si>
    <t>1.2</t>
  </si>
  <si>
    <t>1.3 Construir  el establecimiento de reclusión del orden nacional La Concordia en Pereira (Risaralda).</t>
  </si>
  <si>
    <t>Porcentaje de avance de la construcción del ERON La Concordia en el municipio de Pereira (Risaralda).</t>
  </si>
  <si>
    <t xml:space="preserve">PGN-nación </t>
  </si>
  <si>
    <t>1.3</t>
  </si>
  <si>
    <r>
      <t>1.4 Entregar cupos integrales penitenciarios y carcelarios en establecimiento de reclusión del orden nacional La Concordia en</t>
    </r>
    <r>
      <rPr>
        <strike/>
        <sz val="10"/>
        <rFont val="Arial Narrow"/>
        <family val="2"/>
      </rPr>
      <t xml:space="preserve"> </t>
    </r>
    <r>
      <rPr>
        <sz val="10"/>
        <rFont val="Arial Narrow"/>
        <family val="2"/>
      </rPr>
      <t>Pereira (Risaralda).</t>
    </r>
  </si>
  <si>
    <t>Sí, 1.3</t>
  </si>
  <si>
    <t>Número de cupos integrales penitenciarios y carcelarios  entregados en el ERON La Concordia en el municipio de Pereira (Risaralda).</t>
  </si>
  <si>
    <t>Sumatoria del número de cupos integrales penitenciarios y carcelarios entregados con inicio de operación en La Concordia en el municipio de Pereira (Risaralda).</t>
  </si>
  <si>
    <t>1.4</t>
  </si>
  <si>
    <t>1.5 Construir un establecimiento de reclusión del orden nacional en Riohacha (La Guajira).</t>
  </si>
  <si>
    <t>Porcentaje de avance de la construcción del ERON en Riohacha (La Guajira).</t>
  </si>
  <si>
    <t>1.5</t>
  </si>
  <si>
    <t>1.6 Entregar cupos integrales penitenciarios y carcelarios en el establecimiento de reclusión del orden nacional en Riohacha (La Guajira).</t>
  </si>
  <si>
    <t>Sí, 1.5</t>
  </si>
  <si>
    <t>Número de cupos integrales penitenciarios y carcelarios entregados en el ERON Riohacha (La Guajira).</t>
  </si>
  <si>
    <t>Sumatoria del número de cupos integrales penitenciarios y carcelarios entregados con inicio de operación en Riohacha (La Guajira).</t>
  </si>
  <si>
    <t>1.6</t>
  </si>
  <si>
    <t>1.7 Construir un  establecimiento de reclusión del orden nacional en Sabanas de San Ángel (Magdalena).</t>
  </si>
  <si>
    <t>Porcentaje de avance de la construcción del ERON en Sabanas de San Ángel (Magdalena).</t>
  </si>
  <si>
    <t>1.7</t>
  </si>
  <si>
    <r>
      <t>1.8 Entregar cupos integrales penitenciarios y carcelarios en  el establecimiento de reclusión del orden nacional en</t>
    </r>
    <r>
      <rPr>
        <strike/>
        <sz val="10"/>
        <rFont val="Arial Narrow"/>
        <family val="2"/>
      </rPr>
      <t xml:space="preserve"> </t>
    </r>
    <r>
      <rPr>
        <sz val="10"/>
        <rFont val="Arial Narrow"/>
        <family val="2"/>
      </rPr>
      <t xml:space="preserve"> Sabanas de San Ángel (Magdalena).</t>
    </r>
  </si>
  <si>
    <r>
      <t>Sí,</t>
    </r>
    <r>
      <rPr>
        <sz val="10"/>
        <color rgb="FFFF0000"/>
        <rFont val="Arial Narrow"/>
        <family val="2"/>
      </rPr>
      <t xml:space="preserve"> </t>
    </r>
    <r>
      <rPr>
        <sz val="10"/>
        <rFont val="Arial Narrow"/>
        <family val="2"/>
      </rPr>
      <t>1.7</t>
    </r>
  </si>
  <si>
    <t>Número de cupos integrales penitenciarios y carcelarios  entregados en el ERON en el municipio Sabanas de San Ángel (Magdalena).</t>
  </si>
  <si>
    <t>Sumatoria del número de cupos integrales penitenciarios y carcelarios entregados con inicio de operación en el municipio Sabanas de San Ángel (Magdalena).</t>
  </si>
  <si>
    <t>1.8</t>
  </si>
  <si>
    <t>1.9 Construir un nuevo establecimiento de reclusión del orden nacional en Silvia (Cauca).</t>
  </si>
  <si>
    <t>Porcentaje de avance de la construcción del ERON en Silvia (Cauca).</t>
  </si>
  <si>
    <t>1.9</t>
  </si>
  <si>
    <t>1.10 Entregar cupos integrales penitenciarios y carcelarios en nuevo establecimiento de reclusión del orden nacional en Silvia (Cauca).</t>
  </si>
  <si>
    <t>Sí, 1.9</t>
  </si>
  <si>
    <t>Número de cupos integrales penitenciarios y carcelarios  entregados en el ERON en Silvia (Cauca).</t>
  </si>
  <si>
    <t>Sumatoria del número de cupos integrales penitenciarios y carcelarios entregados con inicio de operación  en el ERON Silvia (Cauca).</t>
  </si>
  <si>
    <t>1.10</t>
  </si>
  <si>
    <t>1.11 Construir un nuevo establecimiento de reclusión del orden nacional en Mocoa (Putumayo).</t>
  </si>
  <si>
    <t>Porcentaje de avance de la construcción del ERON en Mocoa (Putumayo).</t>
  </si>
  <si>
    <t>1.11</t>
  </si>
  <si>
    <t>1.12 Entregar cupos integrales penitenciarios y carcelarios en nuevo establecimiento de reclusión del orden nacional en Mocoa (Putumayo).</t>
  </si>
  <si>
    <t>Sí, 1.11</t>
  </si>
  <si>
    <t>Número de cupos integrales penitenciarios y carcelarios  entregados en el ERON  en Mocoa (Putumayo).</t>
  </si>
  <si>
    <t>Sumatoria del número de cupos integrales penitenciarios y carcelarios entregados con inicio de operación en Mocoa (Putumayo).</t>
  </si>
  <si>
    <t>1.12</t>
  </si>
  <si>
    <t>1.13 Construir un nuevo establecimiento de reclusión del orden nacional en la Isla de San Andres.</t>
  </si>
  <si>
    <t>Porcentaje de avance de la construcción del ERON en la Isla de San Andres.</t>
  </si>
  <si>
    <t>1.13</t>
  </si>
  <si>
    <t>1.14 Entregar cupos integrales penitenciarios y carcelarios en nuevo establecimiento de reclusión del orden nacional en la Isla de San Andres.</t>
  </si>
  <si>
    <t>Sí, 1.13</t>
  </si>
  <si>
    <t>Número de cupos integrales penitenciarios y carcelarios  entregados en el ERON en la Isla de San Andres.</t>
  </si>
  <si>
    <t>Sumatoria del número de cupos integrales penitenciarios y carcelarios entregados con inicio de operación en la Isla de San Andres.</t>
  </si>
  <si>
    <t>1.14</t>
  </si>
  <si>
    <t>1.15 Construir un nuevo establecimiento de reclusión del orden nacional en Barrancabermeja (Santander).</t>
  </si>
  <si>
    <t>Porcentaje de avance de la construcción del ERON en Barrancabermeja (Santander).</t>
  </si>
  <si>
    <t>1.15</t>
  </si>
  <si>
    <t>1.16 Entregar cupos integrales penitenciarios y carcelarios en nuevo establecimiento de reclusión del orden nacional en Barrancabermeja (Santander).</t>
  </si>
  <si>
    <t>Número de cupos integrales penitenciarios y carcelarios  entregados en el ERON en Barrancabermeja (Santander).</t>
  </si>
  <si>
    <t>Entrega de cupos integrales penitenciarios y carcelarios e inicio de operación en Barrancabermeja (Santander).</t>
  </si>
  <si>
    <t>1.16</t>
  </si>
  <si>
    <t>1.17 Construir un nuevo establecimiento de reclusión del orden nacional en Buenaventura (Valle del Cauca).</t>
  </si>
  <si>
    <t>Porcentaje de avance de la construcción del ERON en Buenaventura (Valle del Cauca).</t>
  </si>
  <si>
    <t>1.17</t>
  </si>
  <si>
    <t>1.18 Entregar cupos integrales penitenciarios y carcelarios en nuevo establecimiento de reclusión del orden nacional en Buenaventura (Valle del Cauca).</t>
  </si>
  <si>
    <t>Sí, 1.17</t>
  </si>
  <si>
    <t>Número de cupos integrales penitenciarios y carcelarios  entregados en el ERON en Buenaventura (Valle del Cauca).</t>
  </si>
  <si>
    <t>Sumatoria del número de cupos integrales penitenciarios y carcelarios entregados con inicio de operación en Buenaventura (Valle del Cauca).</t>
  </si>
  <si>
    <t>1.18</t>
  </si>
  <si>
    <t>1.19 Construir un nuevo establecimiento de reclusión del orden nacional en San Martin (Meta).</t>
  </si>
  <si>
    <t>Porcentaje de avance de la construcción del ERON en San Martin (Meta).</t>
  </si>
  <si>
    <t>1.19</t>
  </si>
  <si>
    <t>Sí, 1.19</t>
  </si>
  <si>
    <t>Número de cupos integrales penitenciarios y carcelarios entregados en el ERON en San Martin (Meta).</t>
  </si>
  <si>
    <t>Sumatoria del número de cupos integrales penitenciarios y carcelarios entregados con inicio de operación en  San Martin (Meta).</t>
  </si>
  <si>
    <t>1.20</t>
  </si>
  <si>
    <t>Costos y recursos asignados totales</t>
  </si>
  <si>
    <r>
      <t>Diferencia entre el total de recursos asignados a las acciones y el costo total de las acciones</t>
    </r>
    <r>
      <rPr>
        <b/>
        <vertAlign val="superscript"/>
        <sz val="11"/>
        <rFont val="Arial Narrow"/>
        <family val="2"/>
      </rPr>
      <t xml:space="preserve"> (1)</t>
    </r>
  </si>
  <si>
    <t>Avance total</t>
  </si>
  <si>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</si>
  <si>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</si>
  <si>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</si>
  <si>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</si>
  <si>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</si>
  <si>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</si>
  <si>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en el marco de sus competencias, con las entidades responsables para que estas avancen en el cumplimiento de sus acciones, en particular para aquellas que se encuentran rezagadas en su ejecución?</t>
  </si>
  <si>
    <t>Corte No. 1
MM/AA</t>
  </si>
  <si>
    <t xml:space="preserve">1. </t>
  </si>
  <si>
    <t xml:space="preserve">2. </t>
  </si>
  <si>
    <t xml:space="preserve">3. </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</si>
  <si>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</si>
  <si>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</si>
  <si>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</si>
  <si>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</si>
  <si>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Flujo</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</si>
  <si>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</si>
  <si>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</si>
  <si>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</si>
  <si>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</si>
  <si>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</si>
  <si>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</si>
  <si>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</si>
  <si>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</si>
  <si>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</si>
  <si>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</si>
  <si>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</si>
  <si>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</si>
  <si>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</si>
  <si>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</si>
  <si>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</si>
  <si>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</si>
  <si>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</si>
  <si>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</si>
  <si>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</si>
  <si>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</si>
  <si>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</si>
  <si>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</si>
  <si>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</si>
  <si>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</si>
  <si>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</si>
  <si>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</si>
  <si>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</si>
  <si>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</si>
  <si>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</si>
  <si>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</si>
  <si>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</si>
  <si>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</si>
  <si>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</si>
  <si>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</si>
  <si>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</si>
  <si>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</si>
  <si>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DDD</t>
  </si>
  <si>
    <t>Direccion de Desarrollo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</si>
  <si>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</si>
  <si>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</si>
  <si>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</si>
  <si>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</si>
  <si>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</si>
  <si>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</si>
  <si>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</si>
  <si>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</si>
  <si>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</si>
  <si>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</si>
  <si>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</si>
  <si>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</si>
  <si>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DDDR</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</si>
  <si>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</si>
  <si>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</si>
  <si>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</si>
  <si>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</si>
  <si>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</si>
  <si>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</si>
  <si>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</si>
  <si>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DDRS</t>
  </si>
  <si>
    <t xml:space="preserve">Subdirección de Crédito </t>
  </si>
  <si>
    <t>Subdirección de Empleo y Seguridad Social</t>
  </si>
  <si>
    <t xml:space="preserve">Grupo de Tecnología </t>
  </si>
  <si>
    <t xml:space="preserve">DDS </t>
  </si>
  <si>
    <t>Subdirección de Género</t>
  </si>
  <si>
    <t>DDU</t>
  </si>
  <si>
    <t>DEE</t>
  </si>
  <si>
    <t>DIDE</t>
  </si>
  <si>
    <t>DIES</t>
  </si>
  <si>
    <t>DIFP</t>
  </si>
  <si>
    <t>DJSG</t>
  </si>
  <si>
    <t>DSEPP</t>
  </si>
  <si>
    <t>DSGR</t>
  </si>
  <si>
    <t>DVR</t>
  </si>
  <si>
    <t>GPE</t>
  </si>
  <si>
    <t>SGS</t>
  </si>
  <si>
    <t>Subdirección General Sectorial</t>
  </si>
  <si>
    <t>SGT</t>
  </si>
  <si>
    <t>PGN-propios</t>
  </si>
  <si>
    <t xml:space="preserve">PGN-propios- funcionamiento </t>
  </si>
  <si>
    <t>SGR</t>
  </si>
  <si>
    <t>SGP</t>
  </si>
  <si>
    <t>Otros</t>
  </si>
  <si>
    <t>Sumatoria del porcentaje de avance de la construcción del ERON  en el municipio de Pereira (Risaralda).
Hito 1: Elaboración de estudios previos para los estudios y diseños=2%.
Hito 2: Adjudicación y contratación de los estudios y diseños=3%.
Hito 3: Entrega de estudios y diseños=10%.
Hito 4: Elaboración de estudios previos de obra=2%.
Hito 5: Adjudicación de la contratación de obra=3%.
Hito 6: Informe de avance de obra=5%.
Hito 7: Avance de obra (Informe 2022 con avance de obra 15%, Informe 2023 con avance de obra 15%, Informe 2024 con avance de obra 25%)=55%.
Hito 8: Acta de terminación contrato y acta entrega recibido a satisfacción=10%.
Hito 9: Liquidación del contrato=10%.
Nota: El avance presentado en la línea base corresponde a los hitos 1 al 6.</t>
  </si>
  <si>
    <t>Sumatoria del porcentaje de avance de la construcción del ERON en Riohacha (La Guajira).
Hito 1: Elaboración estudios previos para los estudios y diseños=2%.
Hito 2: Adjudicación y contratación de los estudios y diseños=3%.
Hito 3: Entrega de estudios y diseños=10%.
Hito 4: Elaboración de estudios previos de obra=2%.
Hito 5: Adjudicación de la contratación de obra=3%.
Hito 6: Informe de avance de obra=2%.
Hito 7: Avance de obra (Informe 2022 con avance de obra 12%, Informe 2023 con avance de obra 20%, Informe 2024 con avance de obra 26%)=58%.
Hito 8: Acta de terminación contrato y acta entrega recibido a satisfacción=10%.
Hito 9: Liquidación del contrato=10%.
Nota: El avance presentado en la línea base corresponde a los hitos 1 al 6.</t>
  </si>
  <si>
    <t>Sumatoria del porcentaje de avance de la construcción del ERON en Sabanas de San Ángel (Magdalena).
Hito 1: Elaboración estudios previos para los estudios y diseños=2%.
Hito 2: Adjudicación y contratación de los estudios y diseños=3%.
Hito 3: Entrega de estudios y diseños=10%.
Hito 4: Elaboración de estudios previos de obra=2%.
Hito 5: Adjudicación de la contratación de obra=3%.
Hito 6: Informe de avance de obra=20%.
Hito 7: Avance de obra (Informe 2022 con avance de obra 15%, Informe 2023 con avance de obra 25%)=40%.
Hito 8: Acta de terminación contrato y acta entrega recibido a satisfacción=10%.
Hito 9: Liquidación del contrato=10%.
Nota: El avance presentado en la línea base corresponde a los hitos 1 al 6.</t>
  </si>
  <si>
    <t>Sumatoria del porcentaje de avance de la construcción del ERON en Silvia (Cauca).
Hito 1: Elaboración estudios previos para los estudios y diseños=2%.
Hito 2: Adjudicación y contratación de los estudios y diseños=3%.
Hito 3: Entrega de estudios y diseños=10%.
Hito 4: Elaboración de estudios previos de obra=2%.
Hito 5: Adjudicación de la contratación de obra=3%.
Hito 6: Avance de obra (Informe 2023 con avance de obra 20%, Informe 2024 con avance de obra 30%, Informe 2025 con avance de obra 10%)=60%.
Hito 7: Acta de terminación contrato y acta entrega recibido a satisfacción = 10%.
Hito 8: Liquidación del contrato = 10%.
Nota: El avance presentado en la línea base corresponde a los hitos 1 al 3.</t>
  </si>
  <si>
    <t>Sumatoria del porcentaje de avance de la construcción del ERON en Mocoa (Putumayo).
Hito 1: Elaboración estudios previos para los estudios y diseños (arquitectura, infraestructura)=2%.
Hito 2: Adjudicación y contratación de los estudios y diseños=3%.
Hito 3: Entrega de estudios y diseños=10%.
Hito 4: Elaboración de estudios previos de obra=2%.
Hito 5: Adjudicación de la contratación de obra=3%.
Hito 6: Avance de obra (Informe 2025 con avance de obra 25%, Informe 2026 con avance de obra 35%)=60%.
Hito 7: Acta de terminación contrato y acta entrega recibido a satisfacción=10%.
Hito 8: Liquidación del contrato=10%.</t>
  </si>
  <si>
    <t>Sumatoria del porcentaje de avance de la construcción del ERON en la Isla de San Andres.
Hito 1: Elaboración estudios previos para los estudios y diseños (arquitectura, infraestructura)=2%.
Hito 2: Adjudicación y contratación de los estudios y diseños=3%.
Hito 3: Entrega de estudios y diseños=10%.
Hito 4: Elaboración de estudios previos de obra=2%.
Hito 5: Adjudicación de la contratación de obra=3%.
Hito 6: Avance de obra (Informe 2025 con avance de obra 45%, Informe 2026 con avance de obra 15%)=60%.
Hito 7: Acta de terminación contrato y acta entrega recibido a satisfacción=10%.
Hito 8: Liquidación del contrato=10%.</t>
  </si>
  <si>
    <t>Sumatoria del porcentaje de avance de la construcción del ERON en Barrancabermeja (Santander).
Hito 1: Elaboración estudios previos para los estudios y diseños=2%.
Hito 2: Adjudicación y contratación de los estudios y diseños=3%.
Hito 3: Entrega de estudios y diseños=10%.
Hito 4: Elaboración de estudios previos de obra=2%.
Hito 5: Adjudicación de la contratación de obra=3%.
Hito 6: Avance de obra (Informe 2024 con avance de obra 10%, Informe 2025 con avance de obra 15%, Informe 2026 con avance de obra 35%)=60%.
Hito 7: Acta de terminación contrato y acta entrega recibido a satisfacción=10%.
Hito 8: Liquidación del contrato=10%.
Nota: El avance presentado en la línea base corresponde a los hitos 1 al 3.</t>
  </si>
  <si>
    <t>Sí, 1.15</t>
  </si>
  <si>
    <t>Sumatoria del porcentaje de avance de la construcción del ERON en Buenaventura (Valle del Cauca).
Hito 1: Elaboración estudios previos para los estudios y diseños=2%.
Hito 2: Adjudicación y contratación de los estudios y diseños=3%.
Hito 3: Entrega de estudios y diseños=10%.
Hito 4: Elaboración de estudios previos de obra=2%.
Hito 5: Adjudicación de la contratación de obra=3%.
Hito 6: Avance de obra (Informe 2023 con avance de obra 15%, Informe 2024 con avance de obra 35%, Informe 2025 con avance de obra 10%)=60%.
Hito 7: Acta de terminación contrato y acta entrega recibido a satisfacción = 10%.
Hito 8: Liquidación del contrato = 10%.
Nota: El avance presentado en la línea base corresponde a los hitos 1 al 3.</t>
  </si>
  <si>
    <t>Sumatoria del porcentaje de avance de la construcción del ERON en San Martin (Meta).
Hito 1: Elaboración estudios previos para los estudios y diseños (arquitectura, infraestructura)=2%.
Hito 2: Adjudicación y contratación de los estudios y diseños=3%.
Hito 3: Entrega de estudios y diseños=10%.
Hito 4: Elaboración de estudios previos de obra=2%.
Hito 5: Adjudicación de la contratación de obra=3%.
Hito 6: Avance de obra (Informe 2024 con avance de obra 25%, Informe 2025 con avance de obra 35%)=60%.
Hito 7: Acta de terminación contrato y acta entrega recibido a satisfacción=10%.
Hito 8: Liquidación del contrato=10%.</t>
  </si>
  <si>
    <t>1.20 Entregar cupos integrales penitenciarios y carcelarios en nuevo establecimiento de reclusión del orden nacional en San Martin (Meta).</t>
  </si>
  <si>
    <t>Corte No. 01:
12/2022</t>
  </si>
  <si>
    <t>Corte No. 02:
06/2023</t>
  </si>
  <si>
    <t>DJSD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</si>
</sst>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_-;\-* #,##0_-;_-* &quot;-&quot;_-;_-@_-"/>
    <numFmt numFmtId="165" formatCode="&quot;$&quot;\ #,##0;\-&quot;$&quot;\ #,##0"/>
    <numFmt numFmtId="166" formatCode="_ * #,##0.00_ ;_ * \-#,##0.00_ ;_ * &quot;-&quot;??_ ;_ @_ "/>
    <numFmt numFmtId="167" formatCode="_ * #,##0_ ;_ * \-#,##0_ ;_ * &quot;-&quot;??_ ;_ @_ "/>
    <numFmt numFmtId="168" formatCode="_-* #,##0\ &quot;Pts&quot;_-;\-* #,##0\ &quot;Pts&quot;_-;_-* &quot;-&quot;\ &quot;Pts&quot;_-;_-@_-"/>
    <numFmt numFmtId="169" formatCode="_-* #,##0\ _P_t_s_-;\-* #,##0\ _P_t_s_-;_-* &quot;-&quot;\ _P_t_s_-;_-@_-"/>
    <numFmt numFmtId="170" formatCode="#.##000"/>
    <numFmt numFmtId="171" formatCode="\$#,#00"/>
    <numFmt numFmtId="172" formatCode="%#,#00"/>
    <numFmt numFmtId="173" formatCode="#,#00"/>
    <numFmt numFmtId="174" formatCode="#.##0,"/>
    <numFmt numFmtId="175" formatCode="\$#,"/>
    <numFmt numFmtId="176" formatCode="\$#,##0.00\ ;\(\$#,##0.00\)"/>
    <numFmt numFmtId="177" formatCode="#,##0.000;\-#,##0.000"/>
    <numFmt numFmtId="178" formatCode="_ [$€-2]\ * #,##0.00_ ;_ [$€-2]\ * \-#,##0.00_ ;_ [$€-2]\ * &quot;-&quot;??_ "/>
    <numFmt numFmtId="179" formatCode="0.0%"/>
  </numFmts>
  <fonts count="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8"/>
      <color theme="0"/>
      <name val="Arial Narrow"/>
      <family val="2"/>
    </font>
    <font>
      <b/>
      <sz val="10"/>
      <name val="Arial"/>
      <family val="2"/>
    </font>
    <font>
      <b/>
      <u/>
      <sz val="11"/>
      <color theme="1"/>
      <name val="Calibri"/>
      <family val="2"/>
      <scheme val="minor"/>
    </font>
    <font>
      <sz val="11"/>
      <color rgb="FF000000"/>
      <name val="Calibri"/>
      <family val="2"/>
      <scheme val="minor"/>
    </font>
    <font>
      <sz val="10"/>
      <name val="Arial Narrow"/>
      <family val="2"/>
    </font>
    <font>
      <sz val="10"/>
      <color theme="1"/>
      <name val="Arial Narrow"/>
      <family val="2"/>
    </font>
    <font>
      <b/>
      <vertAlign val="superscript"/>
      <sz val="11"/>
      <name val="Arial Narrow"/>
      <family val="2"/>
    </font>
    <font>
      <b/>
      <vertAlign val="superscript"/>
      <sz val="10"/>
      <name val="Arial Narrow"/>
      <family val="2"/>
    </font>
    <font>
      <sz val="12"/>
      <color theme="0"/>
      <name val="Arial Narrow"/>
      <family val="2"/>
    </font>
    <font>
      <sz val="11"/>
      <name val="Times New Roman"/>
      <family val="1"/>
    </font>
    <font>
      <sz val="10"/>
      <name val="Arial"/>
      <family val="2"/>
    </font>
    <font>
      <sz val="8"/>
      <name val="Arial"/>
      <family val="2"/>
    </font>
    <font>
      <sz val="10"/>
      <color rgb="FF0070C0"/>
      <name val="Arial Narrow"/>
      <family val="2"/>
    </font>
    <font>
      <strike/>
      <sz val="10"/>
      <name val="Arial Narrow"/>
      <family val="2"/>
    </font>
    <font>
      <sz val="10"/>
      <color rgb="FFFF0000"/>
      <name val="Arial Narrow"/>
      <family val="2"/>
    </font>
  </fonts>
  <fills count="6">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style="medium">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medium">
        <color auto="1"/>
      </top>
      <bottom/>
      <diagonal/>
    </border>
    <border>
      <left/>
      <right/>
      <top/>
      <bottom style="medium">
        <color auto="1"/>
      </bottom>
      <diagonal/>
    </border>
  </borders>
  <cellStyleXfs count="45">
    <xf numFmtId="0" fontId="0" fillId="0" borderId="0"/>
    <xf numFmtId="0" fontId="6" fillId="0" borderId="0">
      <protection locked="0"/>
    </xf>
    <xf numFmtId="0" fontId="6" fillId="0" borderId="0">
      <protection locked="0"/>
    </xf>
    <xf numFmtId="170" fontId="7" fillId="0" borderId="0">
      <protection locked="0"/>
    </xf>
    <xf numFmtId="169" fontId="5" fillId="0" borderId="0" applyFont="0" applyFill="0" applyBorder="0" applyAlignment="0" applyProtection="0"/>
    <xf numFmtId="0" fontId="4" fillId="0" borderId="0">
      <protection locked="0"/>
    </xf>
    <xf numFmtId="174" fontId="7" fillId="0" borderId="0">
      <protection locked="0"/>
    </xf>
    <xf numFmtId="171" fontId="7" fillId="0" borderId="0">
      <protection locked="0"/>
    </xf>
    <xf numFmtId="168" fontId="5" fillId="0" borderId="0" applyFont="0" applyFill="0" applyBorder="0" applyAlignment="0" applyProtection="0"/>
    <xf numFmtId="0" fontId="4" fillId="0" borderId="0">
      <protection locked="0"/>
    </xf>
    <xf numFmtId="175" fontId="7" fillId="0" borderId="0">
      <protection locked="0"/>
    </xf>
    <xf numFmtId="0" fontId="7" fillId="0" borderId="0">
      <protection locked="0"/>
    </xf>
    <xf numFmtId="178" fontId="4" fillId="0" borderId="0" applyFont="0" applyFill="0" applyBorder="0" applyAlignment="0" applyProtection="0"/>
    <xf numFmtId="0" fontId="7" fillId="0" borderId="0">
      <protection locked="0"/>
    </xf>
    <xf numFmtId="173" fontId="7" fillId="0" borderId="0">
      <protection locked="0"/>
    </xf>
    <xf numFmtId="173"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6" fontId="4" fillId="0" borderId="0" applyFont="0" applyFill="0" applyBorder="0" applyAlignment="0" applyProtection="0"/>
    <xf numFmtId="171" fontId="7" fillId="0" borderId="0">
      <protection locked="0"/>
    </xf>
    <xf numFmtId="177" fontId="4" fillId="0" borderId="0">
      <protection locked="0"/>
    </xf>
    <xf numFmtId="172" fontId="7" fillId="0" borderId="0">
      <protection locked="0"/>
    </xf>
    <xf numFmtId="9" fontId="4" fillId="0" borderId="0" applyFont="0" applyFill="0" applyBorder="0" applyAlignment="0" applyProtection="0"/>
    <xf numFmtId="170" fontId="7" fillId="0" borderId="0">
      <protection locked="0"/>
    </xf>
    <xf numFmtId="165" fontId="8" fillId="0" borderId="0">
      <protection locked="0"/>
    </xf>
    <xf numFmtId="39" fontId="9" fillId="0" borderId="1" applyFill="0">
      <alignment horizontal="left"/>
    </xf>
    <xf numFmtId="0" fontId="4" fillId="0" borderId="0" applyNumberFormat="0"/>
    <xf numFmtId="0" fontId="7" fillId="0" borderId="2">
      <protection locked="0"/>
    </xf>
    <xf numFmtId="0" fontId="10" fillId="0" borderId="0" applyProtection="0"/>
    <xf numFmtId="176" fontId="10" fillId="0" borderId="0" applyProtection="0"/>
    <xf numFmtId="0" fontId="11" fillId="0" borderId="0" applyProtection="0"/>
    <xf numFmtId="0" fontId="12" fillId="0" borderId="0" applyProtection="0"/>
    <xf numFmtId="0" fontId="10" fillId="0" borderId="3" applyProtection="0"/>
    <xf numFmtId="0" fontId="10" fillId="0" borderId="0"/>
    <xf numFmtId="10" fontId="10" fillId="0" borderId="0" applyProtection="0"/>
    <xf numFmtId="0" fontId="10" fillId="0" borderId="0"/>
    <xf numFmtId="2" fontId="10" fillId="0" borderId="0" applyProtection="0"/>
    <xf numFmtId="4" fontId="10" fillId="0" borderId="0" applyProtection="0"/>
    <xf numFmtId="0" fontId="3" fillId="0" borderId="0"/>
    <xf numFmtId="0" fontId="4" fillId="0" borderId="0"/>
    <xf numFmtId="0" fontId="2" fillId="0" borderId="0"/>
    <xf numFmtId="164" fontId="28" fillId="0" borderId="0" applyFont="0" applyFill="0" applyBorder="0" applyAlignment="0" applyProtection="0"/>
    <xf numFmtId="0" fontId="1" fillId="0" borderId="0"/>
  </cellStyleXfs>
  <cellXfs count="184">
    <xf numFmtId="0" fontId="0" fillId="0" borderId="0" xfId="0"/>
    <xf numFmtId="0" fontId="19" fillId="0" borderId="0" xfId="0" applyFont="1"/>
    <xf numFmtId="0" fontId="20" fillId="0" borderId="1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1" fillId="0" borderId="4" xfId="0" applyFont="1" applyBorder="1" applyAlignment="1">
      <alignment vertical="center" wrapText="1"/>
    </xf>
    <xf numFmtId="0" fontId="0" fillId="0" borderId="18" xfId="0" applyBorder="1" applyAlignment="1">
      <alignment vertical="center" wrapText="1"/>
    </xf>
    <xf numFmtId="0" fontId="0" fillId="0" borderId="4" xfId="0" applyBorder="1"/>
    <xf numFmtId="0" fontId="0" fillId="0" borderId="18" xfId="0" applyBorder="1"/>
    <xf numFmtId="0" fontId="21" fillId="0" borderId="4" xfId="0" applyFont="1" applyBorder="1" applyAlignment="1">
      <alignment horizontal="left" vertical="center"/>
    </xf>
    <xf numFmtId="0" fontId="0" fillId="0" borderId="19" xfId="0" applyBorder="1" applyAlignment="1">
      <alignment horizontal="center" vertical="center"/>
    </xf>
    <xf numFmtId="0" fontId="0" fillId="0" borderId="11" xfId="0" applyBorder="1" applyAlignment="1">
      <alignment vertical="center" wrapText="1"/>
    </xf>
    <xf numFmtId="0" fontId="0" fillId="0" borderId="11" xfId="0" applyBorder="1"/>
    <xf numFmtId="0" fontId="0" fillId="0" borderId="20" xfId="0" applyBorder="1"/>
    <xf numFmtId="0" fontId="13" fillId="5" borderId="0" xfId="0" applyFont="1" applyFill="1" applyAlignment="1">
      <alignment vertical="center"/>
    </xf>
    <xf numFmtId="9" fontId="13" fillId="5" borderId="0" xfId="0" applyNumberFormat="1" applyFont="1" applyFill="1" applyAlignment="1">
      <alignment vertical="center"/>
    </xf>
    <xf numFmtId="0" fontId="13" fillId="0" borderId="0" xfId="0" applyFont="1" applyAlignment="1">
      <alignment vertical="center"/>
    </xf>
    <xf numFmtId="9" fontId="13" fillId="0" borderId="0" xfId="0" applyNumberFormat="1" applyFont="1" applyAlignment="1">
      <alignment vertical="center"/>
    </xf>
    <xf numFmtId="0" fontId="13" fillId="0" borderId="0" xfId="0" applyFont="1" applyAlignment="1">
      <alignment vertical="center" wrapText="1"/>
    </xf>
    <xf numFmtId="9" fontId="13" fillId="0" borderId="0" xfId="0" applyNumberFormat="1" applyFont="1" applyAlignment="1">
      <alignment vertical="center" wrapText="1"/>
    </xf>
    <xf numFmtId="0" fontId="4" fillId="0" borderId="0" xfId="0" applyFont="1"/>
    <xf numFmtId="15" fontId="22" fillId="0" borderId="4" xfId="0" applyNumberFormat="1" applyFont="1" applyBorder="1" applyAlignment="1" applyProtection="1">
      <alignment vertical="center" wrapText="1"/>
      <protection locked="0"/>
    </xf>
    <xf numFmtId="167" fontId="15" fillId="0" borderId="17" xfId="20" applyNumberFormat="1" applyFont="1" applyFill="1" applyBorder="1" applyAlignment="1" applyProtection="1">
      <alignment vertical="center" wrapText="1"/>
      <protection locked="0"/>
    </xf>
    <xf numFmtId="14" fontId="22" fillId="0" borderId="4" xfId="0" applyNumberFormat="1"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6" fillId="3" borderId="37" xfId="0" applyFont="1" applyFill="1" applyBorder="1" applyAlignment="1">
      <alignment vertical="center" wrapText="1"/>
    </xf>
    <xf numFmtId="0" fontId="16" fillId="3" borderId="38" xfId="0" applyFont="1" applyFill="1" applyBorder="1" applyAlignment="1">
      <alignment vertical="center" wrapText="1"/>
    </xf>
    <xf numFmtId="0" fontId="16" fillId="3" borderId="37" xfId="0" applyFont="1" applyFill="1" applyBorder="1" applyAlignment="1">
      <alignment vertical="center"/>
    </xf>
    <xf numFmtId="0" fontId="16" fillId="3" borderId="38" xfId="0" applyFont="1" applyFill="1" applyBorder="1" applyAlignment="1">
      <alignment vertical="center"/>
    </xf>
    <xf numFmtId="1" fontId="17" fillId="0" borderId="33" xfId="0" applyNumberFormat="1" applyFont="1" applyBorder="1" applyAlignment="1" applyProtection="1">
      <alignment vertical="center"/>
      <protection locked="0"/>
    </xf>
    <xf numFmtId="0" fontId="17" fillId="2" borderId="14" xfId="0" applyFont="1" applyFill="1" applyBorder="1" applyAlignment="1" applyProtection="1">
      <alignment vertical="center" wrapText="1"/>
      <protection locked="0"/>
    </xf>
    <xf numFmtId="0" fontId="18" fillId="3" borderId="37" xfId="0" applyFont="1" applyFill="1" applyBorder="1" applyAlignment="1">
      <alignment vertical="center"/>
    </xf>
    <xf numFmtId="0" fontId="18" fillId="3" borderId="38" xfId="0" applyFont="1" applyFill="1" applyBorder="1" applyAlignment="1">
      <alignment vertical="center"/>
    </xf>
    <xf numFmtId="0" fontId="15" fillId="4" borderId="4" xfId="0" applyFont="1" applyFill="1" applyBorder="1" applyAlignment="1">
      <alignment horizontal="center" vertical="center"/>
    </xf>
    <xf numFmtId="0" fontId="17" fillId="0" borderId="29" xfId="0" applyFont="1" applyBorder="1" applyAlignment="1" applyProtection="1">
      <alignment vertical="center"/>
      <protection locked="0"/>
    </xf>
    <xf numFmtId="0" fontId="13" fillId="5" borderId="45" xfId="0" applyFont="1" applyFill="1" applyBorder="1" applyAlignment="1">
      <alignment vertical="center"/>
    </xf>
    <xf numFmtId="0" fontId="14" fillId="0" borderId="36" xfId="0" applyFont="1" applyBorder="1" applyAlignment="1">
      <alignment vertical="center"/>
    </xf>
    <xf numFmtId="0" fontId="13" fillId="0" borderId="31" xfId="0" applyFont="1" applyBorder="1" applyAlignment="1">
      <alignment vertical="center"/>
    </xf>
    <xf numFmtId="0" fontId="14" fillId="0" borderId="31" xfId="0" applyFont="1" applyBorder="1" applyAlignment="1">
      <alignment vertical="center"/>
    </xf>
    <xf numFmtId="0" fontId="14" fillId="0" borderId="14" xfId="0" applyFont="1" applyBorder="1" applyAlignment="1">
      <alignment vertical="center"/>
    </xf>
    <xf numFmtId="0" fontId="15" fillId="0" borderId="32" xfId="0" applyFont="1" applyBorder="1" applyAlignment="1" applyProtection="1">
      <alignment vertical="center"/>
      <protection locked="0"/>
    </xf>
    <xf numFmtId="0" fontId="15" fillId="4" borderId="5" xfId="0" applyFont="1" applyFill="1" applyBorder="1" applyAlignment="1" applyProtection="1">
      <alignment horizontal="centerContinuous" vertical="center" wrapText="1"/>
      <protection locked="0"/>
    </xf>
    <xf numFmtId="14" fontId="17" fillId="0" borderId="14" xfId="0" applyNumberFormat="1"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1" fontId="17" fillId="0" borderId="14" xfId="0" applyNumberFormat="1" applyFont="1" applyBorder="1" applyAlignment="1" applyProtection="1">
      <alignment vertical="center"/>
      <protection locked="0"/>
    </xf>
    <xf numFmtId="1" fontId="17" fillId="0" borderId="10" xfId="0" applyNumberFormat="1" applyFont="1" applyBorder="1" applyAlignment="1" applyProtection="1">
      <alignment vertical="center"/>
      <protection locked="0"/>
    </xf>
    <xf numFmtId="0" fontId="17" fillId="0" borderId="10" xfId="0" applyFont="1" applyBorder="1" applyAlignment="1" applyProtection="1">
      <alignment vertical="center" wrapText="1"/>
      <protection locked="0"/>
    </xf>
    <xf numFmtId="0" fontId="14" fillId="2" borderId="14" xfId="0" applyFont="1" applyFill="1" applyBorder="1" applyAlignment="1">
      <alignment vertical="center"/>
    </xf>
    <xf numFmtId="0" fontId="14" fillId="2" borderId="14" xfId="0" applyFont="1" applyFill="1" applyBorder="1" applyAlignment="1">
      <alignment vertical="center" wrapText="1"/>
    </xf>
    <xf numFmtId="0" fontId="14" fillId="0" borderId="22" xfId="0" applyFont="1" applyBorder="1" applyAlignment="1">
      <alignment vertical="center"/>
    </xf>
    <xf numFmtId="0" fontId="14" fillId="0" borderId="6"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5" xfId="0" applyFont="1" applyBorder="1" applyAlignment="1">
      <alignment vertical="center"/>
    </xf>
    <xf numFmtId="0" fontId="16" fillId="3" borderId="27" xfId="0" applyFont="1" applyFill="1" applyBorder="1" applyAlignment="1">
      <alignment vertical="center" wrapText="1"/>
    </xf>
    <xf numFmtId="165" fontId="22" fillId="0" borderId="4" xfId="20" applyNumberFormat="1" applyFont="1" applyFill="1" applyBorder="1" applyAlignment="1" applyProtection="1">
      <alignment vertical="center" wrapText="1"/>
      <protection locked="0"/>
    </xf>
    <xf numFmtId="0" fontId="0" fillId="0" borderId="0" xfId="0" applyAlignment="1">
      <alignment horizontal="center" vertical="center"/>
    </xf>
    <xf numFmtId="0" fontId="0" fillId="0" borderId="0" xfId="0" applyAlignment="1">
      <alignment vertical="center"/>
    </xf>
    <xf numFmtId="0" fontId="27" fillId="0" borderId="0" xfId="0" applyFont="1" applyAlignment="1">
      <alignment vertical="center"/>
    </xf>
    <xf numFmtId="0" fontId="20" fillId="0" borderId="4" xfId="0" applyFont="1" applyBorder="1" applyAlignment="1">
      <alignment vertical="center" wrapText="1"/>
    </xf>
    <xf numFmtId="0" fontId="15" fillId="0" borderId="50" xfId="0" applyFont="1" applyBorder="1" applyAlignment="1" applyProtection="1">
      <alignment vertical="center" wrapText="1"/>
      <protection locked="0"/>
    </xf>
    <xf numFmtId="0" fontId="14" fillId="0" borderId="0" xfId="0" applyFont="1" applyAlignment="1">
      <alignment vertical="center"/>
    </xf>
    <xf numFmtId="165" fontId="22" fillId="0" borderId="5" xfId="20" applyNumberFormat="1" applyFont="1" applyFill="1" applyBorder="1" applyAlignment="1" applyProtection="1">
      <alignment vertical="center" wrapText="1"/>
    </xf>
    <xf numFmtId="3" fontId="13" fillId="5" borderId="0" xfId="0" applyNumberFormat="1" applyFont="1" applyFill="1" applyAlignment="1">
      <alignment vertical="center"/>
    </xf>
    <xf numFmtId="0" fontId="17" fillId="2" borderId="10" xfId="0" applyFont="1" applyFill="1" applyBorder="1" applyAlignment="1" applyProtection="1">
      <alignment vertical="center" wrapText="1"/>
      <protection locked="0"/>
    </xf>
    <xf numFmtId="0" fontId="14" fillId="2" borderId="5" xfId="0" applyFont="1" applyFill="1" applyBorder="1" applyAlignment="1">
      <alignment vertical="center"/>
    </xf>
    <xf numFmtId="165" fontId="22" fillId="0" borderId="4" xfId="20" applyNumberFormat="1" applyFont="1" applyFill="1" applyBorder="1" applyAlignment="1" applyProtection="1">
      <alignment vertical="center" wrapText="1"/>
    </xf>
    <xf numFmtId="3" fontId="22" fillId="0" borderId="4" xfId="20" applyNumberFormat="1" applyFont="1" applyFill="1" applyBorder="1" applyAlignment="1" applyProtection="1">
      <alignment vertical="center" wrapText="1"/>
      <protection locked="0"/>
    </xf>
    <xf numFmtId="164" fontId="22" fillId="0" borderId="4" xfId="43" applyFont="1" applyFill="1" applyBorder="1" applyAlignment="1" applyProtection="1">
      <alignment vertical="center" wrapText="1"/>
      <protection locked="0"/>
    </xf>
    <xf numFmtId="9" fontId="22" fillId="0" borderId="4" xfId="24" applyFont="1" applyFill="1" applyBorder="1" applyAlignment="1" applyProtection="1">
      <alignment vertical="center" wrapText="1"/>
      <protection locked="0"/>
    </xf>
    <xf numFmtId="179" fontId="22" fillId="0" borderId="4" xfId="24" applyNumberFormat="1" applyFont="1" applyFill="1" applyBorder="1" applyAlignment="1" applyProtection="1">
      <alignment vertical="center" wrapText="1"/>
      <protection locked="0"/>
    </xf>
    <xf numFmtId="0" fontId="22" fillId="0" borderId="8" xfId="0" applyFont="1" applyBorder="1" applyAlignment="1" applyProtection="1">
      <alignment vertical="center" wrapText="1"/>
      <protection locked="0"/>
    </xf>
    <xf numFmtId="15" fontId="22" fillId="0" borderId="8" xfId="0" applyNumberFormat="1" applyFont="1" applyBorder="1" applyAlignment="1" applyProtection="1">
      <alignment vertical="center" wrapText="1"/>
      <protection locked="0"/>
    </xf>
    <xf numFmtId="3" fontId="22" fillId="0" borderId="5" xfId="20" applyNumberFormat="1" applyFont="1" applyFill="1" applyBorder="1" applyAlignment="1" applyProtection="1">
      <alignment vertical="center" wrapText="1"/>
      <protection locked="0"/>
    </xf>
    <xf numFmtId="0" fontId="22" fillId="0" borderId="5" xfId="0" applyFont="1" applyBorder="1" applyAlignment="1" applyProtection="1">
      <alignment vertical="center" wrapText="1"/>
      <protection locked="0"/>
    </xf>
    <xf numFmtId="0" fontId="26" fillId="3" borderId="26" xfId="0" applyFont="1" applyFill="1" applyBorder="1" applyAlignment="1">
      <alignment vertical="center"/>
    </xf>
    <xf numFmtId="0" fontId="16" fillId="3" borderId="27" xfId="0" applyFont="1" applyFill="1" applyBorder="1" applyAlignment="1">
      <alignment vertical="center"/>
    </xf>
    <xf numFmtId="0" fontId="14" fillId="0" borderId="10" xfId="0" applyFont="1" applyBorder="1" applyAlignment="1">
      <alignment vertical="center"/>
    </xf>
    <xf numFmtId="167" fontId="15" fillId="0" borderId="5" xfId="20" applyNumberFormat="1" applyFont="1" applyFill="1" applyBorder="1" applyAlignment="1" applyProtection="1">
      <alignment vertical="center" wrapText="1"/>
      <protection locked="0"/>
    </xf>
    <xf numFmtId="1" fontId="22" fillId="0" borderId="4" xfId="24" applyNumberFormat="1" applyFont="1" applyFill="1" applyBorder="1" applyAlignment="1" applyProtection="1">
      <alignment vertical="center" wrapText="1"/>
      <protection locked="0"/>
    </xf>
    <xf numFmtId="0" fontId="16" fillId="3" borderId="26" xfId="0" applyFont="1" applyFill="1" applyBorder="1" applyAlignment="1">
      <alignment vertical="center"/>
    </xf>
    <xf numFmtId="0" fontId="22" fillId="0" borderId="1" xfId="0" applyFont="1" applyBorder="1" applyAlignment="1" applyProtection="1">
      <alignment vertical="top"/>
      <protection locked="0"/>
    </xf>
    <xf numFmtId="0" fontId="22" fillId="0" borderId="23" xfId="0" applyFont="1" applyBorder="1" applyAlignment="1" applyProtection="1">
      <alignment vertical="top" wrapText="1"/>
      <protection locked="0"/>
    </xf>
    <xf numFmtId="0" fontId="22" fillId="0" borderId="23" xfId="0" applyFont="1" applyBorder="1" applyAlignment="1" applyProtection="1">
      <alignment vertical="center" wrapText="1"/>
      <protection locked="0"/>
    </xf>
    <xf numFmtId="0" fontId="15" fillId="0" borderId="22" xfId="0" applyFont="1" applyBorder="1" applyAlignment="1">
      <alignment vertical="center" wrapText="1"/>
    </xf>
    <xf numFmtId="0" fontId="22" fillId="0" borderId="21" xfId="0" applyFont="1" applyBorder="1" applyAlignment="1" applyProtection="1">
      <alignment vertical="top"/>
      <protection locked="0"/>
    </xf>
    <xf numFmtId="0" fontId="22"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23" fillId="0" borderId="21" xfId="0" applyFont="1" applyBorder="1" applyAlignment="1" applyProtection="1">
      <alignment vertical="top"/>
      <protection locked="0"/>
    </xf>
    <xf numFmtId="0" fontId="22" fillId="0" borderId="25" xfId="0" applyFont="1" applyBorder="1" applyAlignment="1" applyProtection="1">
      <alignment vertical="top" wrapText="1"/>
      <protection locked="0"/>
    </xf>
    <xf numFmtId="0" fontId="22" fillId="0" borderId="40" xfId="0" applyFont="1" applyBorder="1" applyAlignment="1" applyProtection="1">
      <alignment vertical="top" wrapText="1"/>
      <protection locked="0"/>
    </xf>
    <xf numFmtId="0" fontId="22" fillId="0" borderId="40" xfId="0" applyFont="1" applyBorder="1" applyAlignment="1" applyProtection="1">
      <alignment vertical="center" wrapText="1"/>
      <protection locked="0"/>
    </xf>
    <xf numFmtId="0" fontId="22" fillId="0" borderId="41" xfId="0" applyFont="1" applyBorder="1" applyAlignment="1" applyProtection="1">
      <alignment vertical="top" wrapText="1"/>
      <protection locked="0"/>
    </xf>
    <xf numFmtId="0" fontId="22" fillId="0" borderId="42" xfId="0" applyFont="1" applyBorder="1" applyAlignment="1" applyProtection="1">
      <alignment vertical="top" wrapText="1"/>
      <protection locked="0"/>
    </xf>
    <xf numFmtId="0" fontId="22" fillId="0" borderId="42" xfId="0" applyFont="1" applyBorder="1" applyAlignment="1" applyProtection="1">
      <alignment vertical="center" wrapText="1"/>
      <protection locked="0"/>
    </xf>
    <xf numFmtId="0" fontId="22" fillId="0" borderId="43" xfId="0" applyFont="1" applyBorder="1" applyAlignment="1" applyProtection="1">
      <alignment vertical="top" wrapText="1"/>
      <protection locked="0"/>
    </xf>
    <xf numFmtId="0" fontId="22" fillId="0" borderId="44" xfId="0" applyFont="1" applyBorder="1" applyAlignment="1" applyProtection="1">
      <alignment vertical="top" wrapText="1"/>
      <protection locked="0"/>
    </xf>
    <xf numFmtId="0" fontId="22" fillId="0" borderId="44" xfId="0" applyFont="1" applyBorder="1" applyAlignment="1" applyProtection="1">
      <alignment vertical="center" wrapText="1"/>
      <protection locked="0"/>
    </xf>
    <xf numFmtId="3" fontId="13" fillId="0" borderId="0" xfId="0" applyNumberFormat="1" applyFont="1" applyAlignment="1">
      <alignment vertical="center"/>
    </xf>
    <xf numFmtId="3" fontId="13" fillId="0" borderId="0" xfId="0" applyNumberFormat="1" applyFont="1" applyAlignment="1">
      <alignment vertical="center" wrapText="1"/>
    </xf>
    <xf numFmtId="3" fontId="30" fillId="5" borderId="4" xfId="20" applyNumberFormat="1" applyFont="1" applyFill="1" applyBorder="1" applyAlignment="1" applyProtection="1">
      <alignment vertical="center" wrapText="1"/>
      <protection locked="0"/>
    </xf>
    <xf numFmtId="165" fontId="22" fillId="5" borderId="4" xfId="20" applyNumberFormat="1" applyFont="1" applyFill="1" applyBorder="1" applyAlignment="1" applyProtection="1">
      <alignment vertical="center" wrapText="1"/>
      <protection locked="0"/>
    </xf>
    <xf numFmtId="3" fontId="22" fillId="5" borderId="4" xfId="20" applyNumberFormat="1" applyFont="1" applyFill="1" applyBorder="1" applyAlignment="1" applyProtection="1">
      <alignment vertical="center" wrapText="1"/>
      <protection locked="0"/>
    </xf>
    <xf numFmtId="3" fontId="30" fillId="0" borderId="4" xfId="20" applyNumberFormat="1" applyFont="1" applyFill="1" applyBorder="1" applyAlignment="1" applyProtection="1">
      <alignment vertical="center" wrapText="1"/>
      <protection locked="0"/>
    </xf>
    <xf numFmtId="0" fontId="13" fillId="5" borderId="0" xfId="0" applyFont="1" applyFill="1" applyAlignment="1">
      <alignment horizontal="center" vertical="center"/>
    </xf>
    <xf numFmtId="0" fontId="13" fillId="0" borderId="0" xfId="0" applyFont="1" applyAlignment="1">
      <alignment horizontal="center" vertical="center"/>
    </xf>
    <xf numFmtId="0" fontId="15" fillId="4" borderId="4" xfId="0" applyFont="1" applyFill="1" applyBorder="1" applyAlignment="1" applyProtection="1">
      <alignment horizontal="center" vertical="center"/>
      <protection locked="0"/>
    </xf>
    <xf numFmtId="0" fontId="15" fillId="4" borderId="7" xfId="0" applyFont="1" applyFill="1" applyBorder="1" applyAlignment="1" applyProtection="1">
      <alignment horizontal="center" vertical="center" wrapText="1"/>
      <protection locked="0"/>
    </xf>
    <xf numFmtId="0" fontId="17" fillId="0" borderId="33" xfId="0" applyFont="1" applyBorder="1" applyAlignment="1">
      <alignment vertical="center"/>
    </xf>
    <xf numFmtId="49" fontId="22" fillId="0" borderId="17" xfId="20" applyNumberFormat="1" applyFont="1" applyFill="1" applyBorder="1" applyAlignment="1" applyProtection="1">
      <alignment vertical="center" wrapText="1"/>
      <protection locked="0"/>
    </xf>
    <xf numFmtId="0" fontId="22" fillId="0" borderId="4" xfId="0" applyFont="1" applyBorder="1" applyAlignment="1" applyProtection="1">
      <alignment vertical="center" wrapText="1"/>
      <protection locked="0"/>
    </xf>
    <xf numFmtId="0" fontId="22" fillId="0" borderId="17" xfId="0" applyFont="1" applyBorder="1" applyAlignment="1" applyProtection="1">
      <alignment vertical="center" wrapText="1"/>
      <protection locked="0"/>
    </xf>
    <xf numFmtId="0" fontId="22" fillId="0" borderId="4"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protection locked="0"/>
    </xf>
    <xf numFmtId="10" fontId="22" fillId="0" borderId="4" xfId="24" applyNumberFormat="1" applyFont="1" applyFill="1" applyBorder="1" applyAlignment="1" applyProtection="1">
      <alignment horizontal="center" vertical="center" wrapText="1"/>
      <protection locked="0"/>
    </xf>
    <xf numFmtId="3" fontId="22" fillId="0" borderId="4" xfId="20" applyNumberFormat="1" applyFont="1" applyFill="1" applyBorder="1" applyAlignment="1" applyProtection="1">
      <alignment horizontal="center" vertical="center" wrapText="1"/>
      <protection locked="0"/>
    </xf>
    <xf numFmtId="9" fontId="22" fillId="0" borderId="4" xfId="24" applyFont="1" applyFill="1" applyBorder="1" applyAlignment="1" applyProtection="1">
      <alignment horizontal="center" vertical="center" wrapText="1"/>
      <protection locked="0"/>
    </xf>
    <xf numFmtId="4" fontId="22" fillId="0" borderId="4" xfId="20" applyNumberFormat="1" applyFont="1" applyFill="1" applyBorder="1" applyAlignment="1" applyProtection="1">
      <alignment horizontal="center" vertical="center" wrapText="1"/>
      <protection locked="0"/>
    </xf>
    <xf numFmtId="167" fontId="22" fillId="0" borderId="4" xfId="20" applyNumberFormat="1" applyFont="1" applyFill="1" applyBorder="1" applyAlignment="1" applyProtection="1">
      <alignment horizontal="center" vertical="center" wrapText="1"/>
      <protection locked="0"/>
    </xf>
    <xf numFmtId="0" fontId="22" fillId="0" borderId="28" xfId="0" applyFont="1" applyBorder="1" applyAlignment="1" applyProtection="1">
      <alignment vertical="center" wrapText="1"/>
      <protection locked="0"/>
    </xf>
    <xf numFmtId="9" fontId="22" fillId="0" borderId="8" xfId="24" applyFont="1" applyFill="1" applyBorder="1" applyAlignment="1" applyProtection="1">
      <alignment horizontal="center" vertical="center"/>
      <protection locked="0"/>
    </xf>
    <xf numFmtId="9" fontId="22" fillId="0" borderId="0" xfId="0" applyNumberFormat="1" applyFont="1" applyAlignment="1">
      <alignment horizontal="center" vertical="center"/>
    </xf>
    <xf numFmtId="0" fontId="22" fillId="0" borderId="4" xfId="0" applyFont="1" applyBorder="1" applyAlignment="1" applyProtection="1">
      <alignment horizontal="center" vertical="center"/>
      <protection locked="0"/>
    </xf>
    <xf numFmtId="0" fontId="14" fillId="4" borderId="16" xfId="0" applyFont="1" applyFill="1" applyBorder="1" applyAlignment="1">
      <alignment horizontal="centerContinuous" vertical="center"/>
    </xf>
    <xf numFmtId="0" fontId="15" fillId="4" borderId="4" xfId="0" applyFont="1" applyFill="1" applyBorder="1" applyAlignment="1">
      <alignment horizontal="centerContinuous" vertical="center"/>
    </xf>
    <xf numFmtId="3" fontId="14" fillId="4" borderId="16" xfId="0" applyNumberFormat="1" applyFont="1" applyFill="1" applyBorder="1" applyAlignment="1">
      <alignment horizontal="centerContinuous" vertical="center" wrapText="1"/>
    </xf>
    <xf numFmtId="3" fontId="14" fillId="4" borderId="16" xfId="0" applyNumberFormat="1" applyFont="1" applyFill="1" applyBorder="1" applyAlignment="1">
      <alignment horizontal="centerContinuous" vertical="center"/>
    </xf>
    <xf numFmtId="0" fontId="14" fillId="4" borderId="4" xfId="0" applyFont="1" applyFill="1" applyBorder="1" applyAlignment="1">
      <alignment horizontal="centerContinuous" vertical="top" wrapText="1"/>
    </xf>
    <xf numFmtId="0" fontId="14" fillId="4" borderId="29" xfId="0" applyFont="1" applyFill="1" applyBorder="1" applyAlignment="1">
      <alignment horizontal="centerContinuous" vertical="justify"/>
    </xf>
    <xf numFmtId="0" fontId="14" fillId="4" borderId="30" xfId="0" applyFont="1" applyFill="1" applyBorder="1" applyAlignment="1">
      <alignment horizontal="centerContinuous" vertical="justify"/>
    </xf>
    <xf numFmtId="0" fontId="15" fillId="4" borderId="5" xfId="0" applyFont="1" applyFill="1" applyBorder="1" applyAlignment="1" applyProtection="1">
      <alignment horizontal="centerContinuous" vertical="center"/>
      <protection locked="0"/>
    </xf>
    <xf numFmtId="0" fontId="15" fillId="4" borderId="14" xfId="0" applyFont="1" applyFill="1" applyBorder="1" applyAlignment="1" applyProtection="1">
      <alignment horizontal="centerContinuous" vertical="center"/>
      <protection locked="0"/>
    </xf>
    <xf numFmtId="0" fontId="15" fillId="4" borderId="10" xfId="0" applyFont="1" applyFill="1" applyBorder="1" applyAlignment="1" applyProtection="1">
      <alignment horizontal="centerContinuous" vertical="center"/>
      <protection locked="0"/>
    </xf>
    <xf numFmtId="0" fontId="13" fillId="0" borderId="14" xfId="0" applyFont="1" applyBorder="1" applyAlignment="1">
      <alignment vertical="center"/>
    </xf>
    <xf numFmtId="4" fontId="15" fillId="0" borderId="5" xfId="0" applyNumberFormat="1" applyFont="1" applyBorder="1" applyAlignment="1" applyProtection="1">
      <alignment horizontal="centerContinuous" vertical="center"/>
      <protection locked="0"/>
    </xf>
    <xf numFmtId="4" fontId="15" fillId="0" borderId="5" xfId="0" applyNumberFormat="1" applyFont="1" applyBorder="1" applyAlignment="1" applyProtection="1">
      <alignment horizontal="center" vertical="center"/>
      <protection locked="0"/>
    </xf>
    <xf numFmtId="3" fontId="15" fillId="0" borderId="8" xfId="0" applyNumberFormat="1" applyFont="1" applyBorder="1" applyAlignment="1">
      <alignment horizontal="center" vertical="center"/>
    </xf>
    <xf numFmtId="165" fontId="22" fillId="0" borderId="5" xfId="20" applyNumberFormat="1" applyFont="1" applyFill="1" applyBorder="1" applyAlignment="1" applyProtection="1">
      <alignment horizontal="center" vertical="center" wrapText="1"/>
    </xf>
    <xf numFmtId="0" fontId="15" fillId="4" borderId="7" xfId="0" applyFont="1" applyFill="1" applyBorder="1" applyAlignment="1" applyProtection="1">
      <alignment horizontal="center" vertical="center" wrapText="1"/>
      <protection locked="0"/>
    </xf>
    <xf numFmtId="179" fontId="22" fillId="0" borderId="4" xfId="24" applyNumberFormat="1" applyFont="1" applyFill="1" applyBorder="1" applyAlignment="1" applyProtection="1">
      <alignment vertical="center" wrapText="1"/>
      <protection locked="0"/>
    </xf>
    <xf numFmtId="0" fontId="17" fillId="0" borderId="21" xfId="0" applyFont="1" applyFill="1" applyBorder="1" applyAlignment="1">
      <alignment vertical="center"/>
    </xf>
    <xf numFmtId="0" fontId="22" fillId="0" borderId="9" xfId="0" applyFont="1" applyFill="1" applyBorder="1" applyAlignment="1" applyProtection="1">
      <alignment vertical="center" wrapText="1"/>
      <protection locked="0"/>
    </xf>
    <xf numFmtId="3" fontId="23" fillId="0" borderId="4" xfId="20" applyNumberFormat="1" applyFont="1" applyFill="1" applyBorder="1" applyAlignment="1" applyProtection="1">
      <alignment vertical="center" wrapText="1"/>
      <protection locked="0"/>
    </xf>
    <xf numFmtId="14" fontId="22" fillId="0" borderId="4" xfId="0" applyNumberFormat="1" applyFont="1" applyFill="1" applyBorder="1" applyAlignment="1" applyProtection="1">
      <alignment vertical="center" wrapText="1"/>
      <protection locked="0"/>
    </xf>
    <xf numFmtId="0" fontId="15" fillId="4" borderId="7"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wrapText="1"/>
      <protection locked="0"/>
    </xf>
    <xf numFmtId="179" fontId="22" fillId="0" borderId="4" xfId="24" applyNumberFormat="1" applyFont="1" applyFill="1" applyBorder="1" applyAlignment="1" applyProtection="1">
      <alignment vertical="center" wrapText="1"/>
      <protection locked="0"/>
    </xf>
    <xf numFmtId="0" fontId="15" fillId="4" borderId="47" xfId="0" applyFont="1" applyFill="1" applyBorder="1" applyAlignment="1" applyProtection="1">
      <alignment horizontal="center" vertical="center"/>
      <protection locked="0"/>
    </xf>
    <xf numFmtId="0" fontId="15" fillId="4" borderId="48" xfId="0" applyFont="1" applyFill="1" applyBorder="1" applyAlignment="1" applyProtection="1">
      <alignment horizontal="center" vertical="center"/>
      <protection locked="0"/>
    </xf>
    <xf numFmtId="179" fontId="22" fillId="0" borderId="14" xfId="24" applyNumberFormat="1" applyFont="1" applyFill="1" applyBorder="1" applyAlignment="1" applyProtection="1">
      <alignment vertical="center" wrapText="1"/>
      <protection locked="0"/>
    </xf>
    <xf numFmtId="0" fontId="15" fillId="4" borderId="4" xfId="0" applyFont="1" applyFill="1" applyBorder="1" applyAlignment="1">
      <alignment horizontal="center" vertical="center"/>
    </xf>
    <xf numFmtId="0" fontId="15" fillId="4" borderId="4" xfId="0" applyFont="1" applyFill="1" applyBorder="1" applyAlignment="1" applyProtection="1">
      <alignment horizontal="center" vertical="center" wrapText="1"/>
      <protection locked="0"/>
    </xf>
    <xf numFmtId="3" fontId="15" fillId="4" borderId="4" xfId="0" applyNumberFormat="1" applyFont="1" applyFill="1" applyBorder="1" applyAlignment="1" applyProtection="1">
      <alignment horizontal="center" vertical="center" wrapText="1"/>
      <protection locked="0"/>
    </xf>
    <xf numFmtId="165" fontId="15" fillId="0" borderId="5"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center"/>
      <protection locked="0"/>
    </xf>
    <xf numFmtId="165" fontId="15" fillId="0" borderId="10" xfId="0" applyNumberFormat="1" applyFont="1" applyBorder="1" applyAlignment="1" applyProtection="1">
      <alignment horizontal="center" vertical="center"/>
      <protection locked="0"/>
    </xf>
    <xf numFmtId="0" fontId="15" fillId="4" borderId="4" xfId="0" applyFont="1" applyFill="1" applyBorder="1" applyAlignment="1">
      <alignment horizontal="center" vertical="center" wrapText="1"/>
    </xf>
    <xf numFmtId="165" fontId="15" fillId="0" borderId="5" xfId="0" applyNumberFormat="1" applyFont="1" applyBorder="1" applyAlignment="1">
      <alignment horizontal="center" vertical="center"/>
    </xf>
    <xf numFmtId="165" fontId="15" fillId="0" borderId="14" xfId="0" applyNumberFormat="1" applyFont="1" applyBorder="1" applyAlignment="1">
      <alignment horizontal="center" vertical="center"/>
    </xf>
    <xf numFmtId="165" fontId="15" fillId="0" borderId="10" xfId="0" applyNumberFormat="1" applyFont="1" applyBorder="1" applyAlignment="1">
      <alignment horizontal="center" vertical="center"/>
    </xf>
    <xf numFmtId="0" fontId="14" fillId="4" borderId="46"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28" xfId="0" applyFont="1" applyFill="1" applyBorder="1" applyAlignment="1">
      <alignment horizontal="center" vertical="center"/>
    </xf>
    <xf numFmtId="3" fontId="15" fillId="4" borderId="4" xfId="0" applyNumberFormat="1" applyFont="1" applyFill="1" applyBorder="1" applyAlignment="1" applyProtection="1">
      <alignment horizontal="center" vertical="center"/>
      <protection locked="0"/>
    </xf>
    <xf numFmtId="0" fontId="15" fillId="0" borderId="12" xfId="0" applyFont="1" applyBorder="1" applyAlignment="1" applyProtection="1">
      <alignment vertical="center" wrapText="1"/>
      <protection locked="0"/>
    </xf>
    <xf numFmtId="0" fontId="15" fillId="0" borderId="39"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15" fillId="0" borderId="24" xfId="0"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15" fillId="4" borderId="4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7" xfId="0" applyFont="1" applyFill="1" applyBorder="1" applyAlignment="1">
      <alignment horizontal="center" vertical="center"/>
    </xf>
    <xf numFmtId="9" fontId="15" fillId="4" borderId="16" xfId="0" applyNumberFormat="1" applyFont="1" applyFill="1" applyBorder="1" applyAlignment="1">
      <alignment horizontal="center" vertical="center" wrapText="1"/>
    </xf>
    <xf numFmtId="9" fontId="15" fillId="4" borderId="4" xfId="0" applyNumberFormat="1" applyFont="1" applyFill="1" applyBorder="1" applyAlignment="1">
      <alignment horizontal="center" vertical="center" wrapText="1"/>
    </xf>
    <xf numFmtId="0" fontId="22" fillId="5" borderId="17" xfId="0" applyFont="1" applyFill="1" applyBorder="1" applyAlignment="1" applyProtection="1">
      <alignment horizontal="center" vertical="center" wrapText="1"/>
      <protection locked="0"/>
    </xf>
    <xf numFmtId="179" fontId="22" fillId="5" borderId="5" xfId="24" applyNumberFormat="1" applyFont="1" applyFill="1" applyBorder="1" applyAlignment="1" applyProtection="1">
      <alignment vertical="center" wrapText="1"/>
      <protection locked="0"/>
    </xf>
    <xf numFmtId="0" fontId="15" fillId="0" borderId="24" xfId="0" applyFont="1" applyBorder="1" applyAlignment="1">
      <alignment vertical="center" wrapText="1"/>
    </xf>
    <xf numFmtId="0" fontId="15" fillId="0" borderId="22" xfId="0" applyFont="1" applyBorder="1" applyAlignment="1">
      <alignment vertical="center" wrapText="1"/>
    </xf>
    <xf numFmtId="0" fontId="15" fillId="4" borderId="16" xfId="0" applyFont="1" applyFill="1" applyBorder="1" applyAlignment="1">
      <alignment horizontal="center" vertical="center"/>
    </xf>
  </cellXfs>
  <cellStyles count="45">
    <cellStyle name="Cabecera 1" xfId="1" xr:uid="{00000000-0005-0000-0000-000000000000}"/>
    <cellStyle name="Cabecera 2" xfId="2" xr:uid="{00000000-0005-0000-0000-000001000000}"/>
    <cellStyle name="Comma" xfId="3" xr:uid="{00000000-0005-0000-0000-000002000000}"/>
    <cellStyle name="Comma [0]_PIB" xfId="4" xr:uid="{00000000-0005-0000-0000-000003000000}"/>
    <cellStyle name="Comma_confisGOBjul2500" xfId="5" xr:uid="{00000000-0005-0000-0000-000004000000}"/>
    <cellStyle name="Comma0" xfId="6" xr:uid="{00000000-0005-0000-0000-000005000000}"/>
    <cellStyle name="Currency" xfId="7" xr:uid="{00000000-0005-0000-0000-000006000000}"/>
    <cellStyle name="Currency [0]_PIB" xfId="8" xr:uid="{00000000-0005-0000-0000-000007000000}"/>
    <cellStyle name="Currency_confisGOBjul2500" xfId="9" xr:uid="{00000000-0005-0000-0000-000008000000}"/>
    <cellStyle name="Currency0" xfId="10" xr:uid="{00000000-0005-0000-0000-000009000000}"/>
    <cellStyle name="Date" xfId="11" xr:uid="{00000000-0005-0000-0000-00000A000000}"/>
    <cellStyle name="Euro" xfId="12" xr:uid="{00000000-0005-0000-0000-00000B000000}"/>
    <cellStyle name="Fecha" xfId="13" xr:uid="{00000000-0005-0000-0000-00000C000000}"/>
    <cellStyle name="Fijo" xfId="14" xr:uid="{00000000-0005-0000-0000-00000D000000}"/>
    <cellStyle name="Fixed" xfId="15" xr:uid="{00000000-0005-0000-0000-00000E000000}"/>
    <cellStyle name="Heading 1" xfId="16" xr:uid="{00000000-0005-0000-0000-00000F000000}"/>
    <cellStyle name="Heading 2" xfId="17" xr:uid="{00000000-0005-0000-0000-000010000000}"/>
    <cellStyle name="Heading1" xfId="18" xr:uid="{00000000-0005-0000-0000-000011000000}"/>
    <cellStyle name="Heading2" xfId="19" xr:uid="{00000000-0005-0000-0000-000012000000}"/>
    <cellStyle name="Millares" xfId="20" builtinId="3"/>
    <cellStyle name="Millares [0]" xfId="43" builtinId="6"/>
    <cellStyle name="Monetario" xfId="21" xr:uid="{00000000-0005-0000-0000-000015000000}"/>
    <cellStyle name="Monetario0" xfId="22" xr:uid="{00000000-0005-0000-0000-000016000000}"/>
    <cellStyle name="Normal" xfId="0" builtinId="0"/>
    <cellStyle name="Normal 2" xfId="40" xr:uid="{00000000-0005-0000-0000-000018000000}"/>
    <cellStyle name="Normal 2 2" xfId="44" xr:uid="{0848495A-87AC-40CD-A7BC-29F6380F51AB}"/>
    <cellStyle name="Normal 3" xfId="42" xr:uid="{00000000-0005-0000-0000-000056000000}"/>
    <cellStyle name="Normal 7" xfId="41" xr:uid="{00000000-0005-0000-0000-000019000000}"/>
    <cellStyle name="Percent" xfId="23" xr:uid="{00000000-0005-0000-0000-00001A000000}"/>
    <cellStyle name="Porcentaje" xfId="24" builtinId="5"/>
    <cellStyle name="Punto" xfId="25" xr:uid="{00000000-0005-0000-0000-00001C000000}"/>
    <cellStyle name="Punto0" xfId="26" xr:uid="{00000000-0005-0000-0000-00001D000000}"/>
    <cellStyle name="Resumen" xfId="27" xr:uid="{00000000-0005-0000-0000-00001E000000}"/>
    <cellStyle name="Text" xfId="28" xr:uid="{00000000-0005-0000-0000-00001F000000}"/>
    <cellStyle name="Total" xfId="29" builtinId="25" customBuiltin="1"/>
    <cellStyle name="ДАТА" xfId="30" xr:uid="{00000000-0005-0000-0000-000021000000}"/>
    <cellStyle name="ДЕНЕЖНЫЙ_BOPENGC" xfId="31" xr:uid="{00000000-0005-0000-0000-000022000000}"/>
    <cellStyle name="ЗАГОЛОВОК1" xfId="32" xr:uid="{00000000-0005-0000-0000-000023000000}"/>
    <cellStyle name="ЗАГОЛОВОК2" xfId="33" xr:uid="{00000000-0005-0000-0000-000024000000}"/>
    <cellStyle name="ИТОГОВЫЙ" xfId="34" xr:uid="{00000000-0005-0000-0000-000025000000}"/>
    <cellStyle name="Обычный_BOPENGC" xfId="35" xr:uid="{00000000-0005-0000-0000-000026000000}"/>
    <cellStyle name="ПРОЦЕНТНЫЙ_BOPENGC" xfId="36" xr:uid="{00000000-0005-0000-0000-000027000000}"/>
    <cellStyle name="ТЕКСТ" xfId="37" xr:uid="{00000000-0005-0000-0000-000028000000}"/>
    <cellStyle name="ФИКСИРОВАННЫЙ" xfId="38" xr:uid="{00000000-0005-0000-0000-000029000000}"/>
    <cellStyle name="ФИНАНСОВЫЙ_BOPENGC" xfId="39" xr:uid="{00000000-0005-0000-0000-00002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microsoft.com/office/2017/10/relationships/person" Target="persons/person.xml"/><Relationship Id="rId10" Type="http://schemas.openxmlformats.org/officeDocument/2006/relationships/externalLink" Target="externalLinks/externalLink8.xml"/><Relationship Id="rId19"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1</xdr:row>
      <xdr:rowOff>179455</xdr:rowOff>
    </xdr:from>
    <xdr:to>
      <xdr:col>3</xdr:col>
      <xdr:colOff>18529</xdr:colOff>
      <xdr:row>1</xdr:row>
      <xdr:rowOff>593586</xdr:rowOff>
    </xdr:to>
    <xdr:pic>
      <xdr:nvPicPr>
        <xdr:cNvPr id="4" name="Imagen 4">
          <a:extLst>
            <a:ext uri="{FF2B5EF4-FFF2-40B4-BE49-F238E27FC236}">
              <a16:creationId xmlns:a16="http://schemas.microsoft.com/office/drawing/2014/main" id="{94409954-649A-40BE-9E2B-5B759A38D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8537" y="289890"/>
          <a:ext cx="1939231"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pytos (4)"/>
      <sheetName val="pytos"/>
      <sheetName val="Desplegable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arbocol"/>
      <sheetName val="CODE LIST"/>
      <sheetName val="RESUOPE"/>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Mario Alberto Ortiz Barragan" id="{56AA4926-FC57-41E4-9472-1B49BC7B44D9}" userId="Mario Alberto Ortiz Barragan"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Y14" dT="2022-03-22T15:33:03.53" personId="{56AA4926-FC57-41E4-9472-1B49BC7B44D9}" id="{5C25CE40-18C6-4555-88BC-6120609AB8AD}">
    <text>Para el ERON Riohacha se realiza una sustitución de recursos de la VF aprobada para 2022, por lo cual se presenta una redistribución de recursos únicamente en las vigencias 2023, 2024 y 2025.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11"/>
  <sheetViews>
    <sheetView showGridLines="0" tabSelected="1" zoomScale="80" zoomScaleNormal="80" zoomScaleSheetLayoutView="20" zoomScalePageLayoutView="35" workbookViewId="0">
      <pane xSplit="4" ySplit="9" topLeftCell="E10" activePane="bottomRight" state="frozen"/>
      <selection pane="topRight" activeCell="E1" sqref="E1"/>
      <selection pane="bottomLeft" activeCell="A10" sqref="A10"/>
      <selection pane="bottomRight" activeCell="E5" sqref="E5"/>
    </sheetView>
  </sheetViews>
  <sheetFormatPr baseColWidth="10" defaultColWidth="10.7109375" defaultRowHeight="33.75" customHeight="1"/>
  <cols>
    <col min="1" max="1" width="1.42578125" style="15" customWidth="1"/>
    <col min="2" max="2" width="14.28515625" style="17" customWidth="1"/>
    <col min="3" max="3" width="14.7109375" style="18" customWidth="1"/>
    <col min="4" max="4" width="58.7109375" style="17" customWidth="1"/>
    <col min="5" max="5" width="14.42578125" style="17" customWidth="1"/>
    <col min="6" max="6" width="11.5703125" style="17" customWidth="1"/>
    <col min="7" max="7" width="25.42578125" style="17" customWidth="1"/>
    <col min="8" max="8" width="26.7109375" style="17" customWidth="1"/>
    <col min="9" max="9" width="19.28515625" style="17" customWidth="1"/>
    <col min="10" max="10" width="25" style="17" bestFit="1" customWidth="1"/>
    <col min="11" max="11" width="12.7109375" style="17" customWidth="1"/>
    <col min="12" max="12" width="13.28515625" style="17" customWidth="1"/>
    <col min="13" max="13" width="12.7109375" style="17" customWidth="1"/>
    <col min="14" max="14" width="26.7109375" style="17" customWidth="1"/>
    <col min="15" max="15" width="84.7109375" style="17" customWidth="1"/>
    <col min="16" max="16" width="16.28515625" style="17" customWidth="1"/>
    <col min="17" max="18" width="12.42578125" style="17" customWidth="1"/>
    <col min="19" max="22" width="12.140625" style="17" customWidth="1"/>
    <col min="23" max="24" width="12.140625" style="99" customWidth="1"/>
    <col min="25" max="26" width="14.28515625" style="99" customWidth="1"/>
    <col min="27" max="30" width="14.28515625" style="17" customWidth="1"/>
    <col min="31" max="50" width="14.42578125" style="17" customWidth="1"/>
    <col min="51" max="51" width="14.28515625" style="17" customWidth="1"/>
    <col min="52" max="52" width="9.7109375" style="17" customWidth="1"/>
    <col min="53" max="53" width="15.28515625" style="17" customWidth="1"/>
    <col min="54" max="54" width="14.28515625" style="17" customWidth="1"/>
    <col min="55" max="55" width="9.7109375" style="17" customWidth="1"/>
    <col min="56" max="57" width="15.28515625" style="17" customWidth="1"/>
    <col min="58" max="58" width="19" style="17" customWidth="1"/>
    <col min="59" max="59" width="14.28515625" style="17" customWidth="1"/>
    <col min="60" max="60" width="15.28515625" style="17" customWidth="1"/>
    <col min="61" max="61" width="14.28515625" style="17" customWidth="1"/>
    <col min="62" max="62" width="9.7109375" style="17" customWidth="1"/>
    <col min="63" max="64" width="15.28515625" style="17" customWidth="1"/>
    <col min="65" max="65" width="19" style="17" customWidth="1"/>
    <col min="66" max="66" width="14.28515625" style="17" customWidth="1"/>
    <col min="67" max="67" width="15.28515625" style="17" customWidth="1"/>
    <col min="68" max="68" width="14.28515625" style="17" customWidth="1"/>
    <col min="69" max="16384" width="10.7109375" style="17"/>
  </cols>
  <sheetData>
    <row r="1" spans="1:66" s="15" customFormat="1" ht="9" customHeight="1" thickBot="1">
      <c r="C1" s="16"/>
      <c r="W1" s="64"/>
      <c r="X1" s="64"/>
      <c r="Y1" s="64"/>
      <c r="Z1" s="64"/>
    </row>
    <row r="2" spans="1:66" ht="53.25" customHeight="1" thickBot="1">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row>
    <row r="3" spans="1:66" ht="21" customHeight="1">
      <c r="B3" s="50" t="s">
        <v>0</v>
      </c>
      <c r="C3" s="51"/>
      <c r="D3" s="141" t="s">
        <v>1</v>
      </c>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row>
    <row r="4" spans="1:66" ht="21" customHeight="1">
      <c r="B4" s="39" t="s">
        <v>2</v>
      </c>
      <c r="C4" s="40"/>
      <c r="D4" s="40"/>
      <c r="E4" s="45">
        <v>4082</v>
      </c>
      <c r="F4" s="46"/>
      <c r="G4" s="54" t="s">
        <v>3</v>
      </c>
      <c r="H4" s="40"/>
      <c r="I4" s="43">
        <v>44669</v>
      </c>
      <c r="J4" s="47"/>
      <c r="K4" s="54" t="s">
        <v>4</v>
      </c>
      <c r="L4" s="40"/>
      <c r="M4" s="40"/>
      <c r="N4" s="43"/>
      <c r="O4" s="44"/>
      <c r="P4" s="44"/>
      <c r="Q4" s="44"/>
      <c r="R4" s="44"/>
      <c r="S4" s="48" t="s">
        <v>5</v>
      </c>
      <c r="T4" s="48"/>
      <c r="U4" s="48"/>
      <c r="V4" s="48"/>
      <c r="W4" s="48"/>
      <c r="X4" s="44" t="s">
        <v>263</v>
      </c>
      <c r="Y4" s="31"/>
      <c r="Z4" s="65"/>
      <c r="AA4" s="66" t="s">
        <v>6</v>
      </c>
      <c r="AB4" s="49"/>
      <c r="AC4" s="48" t="s">
        <v>62</v>
      </c>
      <c r="AD4" s="49"/>
      <c r="AE4" s="49"/>
      <c r="AF4" s="49"/>
      <c r="AG4" s="49"/>
      <c r="AH4" s="49"/>
      <c r="AI4" s="49"/>
      <c r="AJ4" s="49"/>
      <c r="AK4" s="49"/>
      <c r="AL4" s="49"/>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row>
    <row r="5" spans="1:66" ht="21" customHeight="1" thickBot="1">
      <c r="B5" s="52" t="s">
        <v>7</v>
      </c>
      <c r="C5" s="53"/>
      <c r="D5" s="109" t="s">
        <v>8</v>
      </c>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row>
    <row r="6" spans="1:66" ht="33.75" customHeight="1" thickBot="1">
      <c r="B6" s="26"/>
      <c r="C6" s="27"/>
      <c r="D6" s="27"/>
      <c r="E6" s="27"/>
      <c r="F6" s="27"/>
      <c r="G6" s="27"/>
      <c r="H6" s="27"/>
      <c r="I6" s="27"/>
      <c r="J6" s="27"/>
      <c r="K6" s="27"/>
      <c r="L6" s="27"/>
      <c r="M6" s="27"/>
      <c r="N6" s="27"/>
      <c r="O6" s="27"/>
      <c r="P6" s="27"/>
      <c r="Q6" s="29"/>
      <c r="R6" s="29" t="s">
        <v>9</v>
      </c>
      <c r="S6" s="27"/>
      <c r="T6" s="27"/>
      <c r="U6" s="27"/>
      <c r="V6" s="27"/>
      <c r="W6" s="27"/>
      <c r="X6" s="27"/>
      <c r="Y6" s="27"/>
      <c r="Z6" s="27"/>
      <c r="AA6" s="27"/>
      <c r="AB6" s="27"/>
      <c r="AC6" s="27"/>
      <c r="AD6" s="27"/>
      <c r="AE6" s="55"/>
      <c r="AF6" s="27"/>
      <c r="AG6" s="27"/>
      <c r="AH6" s="27"/>
      <c r="AI6" s="27"/>
      <c r="AJ6" s="27"/>
      <c r="AK6" s="27"/>
      <c r="AL6" s="27"/>
      <c r="AM6" s="27"/>
      <c r="AN6" s="27"/>
      <c r="AO6" s="27"/>
      <c r="AP6" s="27"/>
      <c r="AQ6" s="27"/>
      <c r="AR6" s="27"/>
      <c r="AS6" s="27"/>
      <c r="AT6" s="27"/>
      <c r="AU6" s="27"/>
      <c r="AV6" s="27"/>
      <c r="AW6" s="27"/>
      <c r="AX6" s="27"/>
      <c r="AY6" s="27"/>
      <c r="AZ6" s="28"/>
      <c r="BA6" s="29"/>
      <c r="BB6" s="29"/>
      <c r="BC6" s="29"/>
      <c r="BD6" s="29" t="s">
        <v>10</v>
      </c>
      <c r="BE6" s="29"/>
      <c r="BF6" s="29"/>
      <c r="BG6" s="29"/>
      <c r="BH6" s="29"/>
      <c r="BI6" s="29"/>
      <c r="BJ6" s="29"/>
      <c r="BK6" s="29"/>
      <c r="BL6" s="29"/>
      <c r="BM6" s="29"/>
      <c r="BN6" s="29"/>
    </row>
    <row r="7" spans="1:66" s="106" customFormat="1" ht="39.75" customHeight="1">
      <c r="A7" s="105"/>
      <c r="B7" s="175" t="s">
        <v>11</v>
      </c>
      <c r="C7" s="177" t="s">
        <v>12</v>
      </c>
      <c r="D7" s="183" t="s">
        <v>13</v>
      </c>
      <c r="E7" s="177" t="s">
        <v>14</v>
      </c>
      <c r="F7" s="172" t="s">
        <v>15</v>
      </c>
      <c r="G7" s="124" t="s">
        <v>16</v>
      </c>
      <c r="H7" s="124"/>
      <c r="I7" s="124"/>
      <c r="J7" s="124"/>
      <c r="K7" s="124" t="s">
        <v>17</v>
      </c>
      <c r="L7" s="124"/>
      <c r="M7" s="124" t="s">
        <v>18</v>
      </c>
      <c r="N7" s="124"/>
      <c r="O7" s="124"/>
      <c r="P7" s="124"/>
      <c r="Q7" s="124"/>
      <c r="R7" s="124"/>
      <c r="S7" s="124"/>
      <c r="T7" s="124"/>
      <c r="U7" s="124"/>
      <c r="V7" s="124"/>
      <c r="W7" s="124"/>
      <c r="X7" s="124"/>
      <c r="Y7" s="126" t="s">
        <v>19</v>
      </c>
      <c r="Z7" s="127"/>
      <c r="AA7" s="127"/>
      <c r="AB7" s="127"/>
      <c r="AC7" s="127"/>
      <c r="AD7" s="127"/>
      <c r="AE7" s="128" t="s">
        <v>20</v>
      </c>
      <c r="AF7" s="129"/>
      <c r="AG7" s="129"/>
      <c r="AH7" s="129"/>
      <c r="AI7" s="129"/>
      <c r="AJ7" s="129"/>
      <c r="AK7" s="129"/>
      <c r="AL7" s="129"/>
      <c r="AM7" s="129"/>
      <c r="AN7" s="129"/>
      <c r="AO7" s="129"/>
      <c r="AP7" s="129"/>
      <c r="AQ7" s="129"/>
      <c r="AR7" s="129"/>
      <c r="AS7" s="129"/>
      <c r="AT7" s="129"/>
      <c r="AU7" s="129"/>
      <c r="AV7" s="129"/>
      <c r="AW7" s="129"/>
      <c r="AX7" s="129"/>
      <c r="AY7" s="130"/>
      <c r="AZ7" s="161" t="s">
        <v>13</v>
      </c>
      <c r="BA7" s="42" t="s">
        <v>261</v>
      </c>
      <c r="BB7" s="131"/>
      <c r="BC7" s="131"/>
      <c r="BD7" s="131"/>
      <c r="BE7" s="131"/>
      <c r="BF7" s="131"/>
      <c r="BG7" s="131"/>
      <c r="BH7" s="42" t="s">
        <v>262</v>
      </c>
      <c r="BI7" s="131"/>
      <c r="BJ7" s="131"/>
      <c r="BK7" s="131"/>
      <c r="BL7" s="131"/>
      <c r="BM7" s="131"/>
      <c r="BN7" s="131"/>
    </row>
    <row r="8" spans="1:66" s="106" customFormat="1" ht="41.25" customHeight="1">
      <c r="A8" s="105"/>
      <c r="B8" s="176"/>
      <c r="C8" s="178"/>
      <c r="D8" s="151"/>
      <c r="E8" s="178"/>
      <c r="F8" s="173"/>
      <c r="G8" s="151" t="s">
        <v>21</v>
      </c>
      <c r="H8" s="157" t="s">
        <v>22</v>
      </c>
      <c r="I8" s="157" t="s">
        <v>23</v>
      </c>
      <c r="J8" s="157" t="s">
        <v>24</v>
      </c>
      <c r="K8" s="157" t="s">
        <v>25</v>
      </c>
      <c r="L8" s="157" t="s">
        <v>26</v>
      </c>
      <c r="M8" s="151" t="s">
        <v>27</v>
      </c>
      <c r="N8" s="151" t="s">
        <v>28</v>
      </c>
      <c r="O8" s="157" t="s">
        <v>29</v>
      </c>
      <c r="P8" s="157" t="s">
        <v>30</v>
      </c>
      <c r="Q8" s="125" t="s">
        <v>31</v>
      </c>
      <c r="R8" s="125"/>
      <c r="S8" s="152" t="s">
        <v>32</v>
      </c>
      <c r="T8" s="152" t="s">
        <v>33</v>
      </c>
      <c r="U8" s="152" t="s">
        <v>34</v>
      </c>
      <c r="V8" s="152" t="s">
        <v>35</v>
      </c>
      <c r="W8" s="152" t="s">
        <v>36</v>
      </c>
      <c r="X8" s="152" t="s">
        <v>37</v>
      </c>
      <c r="Y8" s="153" t="s">
        <v>38</v>
      </c>
      <c r="Z8" s="153" t="s">
        <v>39</v>
      </c>
      <c r="AA8" s="153" t="s">
        <v>40</v>
      </c>
      <c r="AB8" s="153" t="s">
        <v>41</v>
      </c>
      <c r="AC8" s="153" t="s">
        <v>42</v>
      </c>
      <c r="AD8" s="164" t="s">
        <v>43</v>
      </c>
      <c r="AE8" s="131">
        <v>2022</v>
      </c>
      <c r="AF8" s="132"/>
      <c r="AG8" s="132"/>
      <c r="AH8" s="133"/>
      <c r="AI8" s="131">
        <v>2023</v>
      </c>
      <c r="AJ8" s="132"/>
      <c r="AK8" s="132"/>
      <c r="AL8" s="132"/>
      <c r="AM8" s="131">
        <v>2024</v>
      </c>
      <c r="AN8" s="132"/>
      <c r="AO8" s="132"/>
      <c r="AP8" s="133"/>
      <c r="AQ8" s="131">
        <v>2025</v>
      </c>
      <c r="AR8" s="132"/>
      <c r="AS8" s="132"/>
      <c r="AT8" s="133"/>
      <c r="AU8" s="131">
        <v>2026</v>
      </c>
      <c r="AV8" s="132"/>
      <c r="AW8" s="132"/>
      <c r="AX8" s="133"/>
      <c r="AY8" s="148" t="s">
        <v>43</v>
      </c>
      <c r="AZ8" s="162"/>
      <c r="BA8" s="107" t="s">
        <v>44</v>
      </c>
      <c r="BB8" s="107"/>
      <c r="BC8" s="107"/>
      <c r="BD8" s="107" t="s">
        <v>45</v>
      </c>
      <c r="BE8" s="107"/>
      <c r="BF8" s="145" t="s">
        <v>46</v>
      </c>
      <c r="BG8" s="145" t="s">
        <v>47</v>
      </c>
      <c r="BH8" s="107" t="s">
        <v>44</v>
      </c>
      <c r="BI8" s="107"/>
      <c r="BJ8" s="107"/>
      <c r="BK8" s="107" t="s">
        <v>45</v>
      </c>
      <c r="BL8" s="107"/>
      <c r="BM8" s="145" t="s">
        <v>46</v>
      </c>
      <c r="BN8" s="145" t="s">
        <v>47</v>
      </c>
    </row>
    <row r="9" spans="1:66" s="106" customFormat="1" ht="41.25" customHeight="1">
      <c r="A9" s="105"/>
      <c r="B9" s="176"/>
      <c r="C9" s="178"/>
      <c r="D9" s="151"/>
      <c r="E9" s="178"/>
      <c r="F9" s="174"/>
      <c r="G9" s="151"/>
      <c r="H9" s="157"/>
      <c r="I9" s="157"/>
      <c r="J9" s="157"/>
      <c r="K9" s="157"/>
      <c r="L9" s="157"/>
      <c r="M9" s="151"/>
      <c r="N9" s="151"/>
      <c r="O9" s="157"/>
      <c r="P9" s="157"/>
      <c r="Q9" s="34" t="s">
        <v>48</v>
      </c>
      <c r="R9" s="34" t="s">
        <v>49</v>
      </c>
      <c r="S9" s="152"/>
      <c r="T9" s="152"/>
      <c r="U9" s="152"/>
      <c r="V9" s="152"/>
      <c r="W9" s="152"/>
      <c r="X9" s="152"/>
      <c r="Y9" s="153"/>
      <c r="Z9" s="153"/>
      <c r="AA9" s="153"/>
      <c r="AB9" s="153"/>
      <c r="AC9" s="153"/>
      <c r="AD9" s="164"/>
      <c r="AE9" s="34" t="s">
        <v>50</v>
      </c>
      <c r="AF9" s="34" t="s">
        <v>51</v>
      </c>
      <c r="AG9" s="34" t="s">
        <v>52</v>
      </c>
      <c r="AH9" s="34" t="s">
        <v>53</v>
      </c>
      <c r="AI9" s="34" t="s">
        <v>50</v>
      </c>
      <c r="AJ9" s="34" t="s">
        <v>51</v>
      </c>
      <c r="AK9" s="34" t="s">
        <v>52</v>
      </c>
      <c r="AL9" s="34" t="s">
        <v>53</v>
      </c>
      <c r="AM9" s="34" t="s">
        <v>50</v>
      </c>
      <c r="AN9" s="34" t="s">
        <v>51</v>
      </c>
      <c r="AO9" s="34" t="s">
        <v>52</v>
      </c>
      <c r="AP9" s="34" t="s">
        <v>53</v>
      </c>
      <c r="AQ9" s="34" t="s">
        <v>50</v>
      </c>
      <c r="AR9" s="34" t="s">
        <v>51</v>
      </c>
      <c r="AS9" s="34" t="s">
        <v>52</v>
      </c>
      <c r="AT9" s="34" t="s">
        <v>53</v>
      </c>
      <c r="AU9" s="34" t="s">
        <v>50</v>
      </c>
      <c r="AV9" s="34" t="s">
        <v>51</v>
      </c>
      <c r="AW9" s="34" t="s">
        <v>52</v>
      </c>
      <c r="AX9" s="34" t="s">
        <v>53</v>
      </c>
      <c r="AY9" s="149"/>
      <c r="AZ9" s="163"/>
      <c r="BA9" s="108" t="s">
        <v>54</v>
      </c>
      <c r="BB9" s="108" t="s">
        <v>55</v>
      </c>
      <c r="BC9" s="108" t="s">
        <v>56</v>
      </c>
      <c r="BD9" s="108" t="s">
        <v>57</v>
      </c>
      <c r="BE9" s="108" t="s">
        <v>58</v>
      </c>
      <c r="BF9" s="146"/>
      <c r="BG9" s="146"/>
      <c r="BH9" s="139" t="s">
        <v>54</v>
      </c>
      <c r="BI9" s="139" t="s">
        <v>55</v>
      </c>
      <c r="BJ9" s="139" t="s">
        <v>56</v>
      </c>
      <c r="BK9" s="139" t="s">
        <v>57</v>
      </c>
      <c r="BL9" s="139" t="s">
        <v>58</v>
      </c>
      <c r="BM9" s="146"/>
      <c r="BN9" s="146"/>
    </row>
    <row r="10" spans="1:66" ht="170.25" customHeight="1">
      <c r="B10" s="179" t="s">
        <v>59</v>
      </c>
      <c r="C10" s="180">
        <v>1</v>
      </c>
      <c r="D10" s="110" t="s">
        <v>60</v>
      </c>
      <c r="E10" s="117">
        <v>0.01</v>
      </c>
      <c r="F10" s="113" t="s">
        <v>61</v>
      </c>
      <c r="G10" s="111" t="s">
        <v>62</v>
      </c>
      <c r="H10" s="111" t="s">
        <v>63</v>
      </c>
      <c r="I10" s="111" t="s">
        <v>64</v>
      </c>
      <c r="J10" s="111" t="s">
        <v>65</v>
      </c>
      <c r="K10" s="24">
        <v>44774</v>
      </c>
      <c r="L10" s="24">
        <v>44926</v>
      </c>
      <c r="M10" s="22" t="s">
        <v>66</v>
      </c>
      <c r="N10" s="22" t="s">
        <v>67</v>
      </c>
      <c r="O10" s="22" t="s">
        <v>68</v>
      </c>
      <c r="P10" s="22" t="s">
        <v>69</v>
      </c>
      <c r="Q10" s="115">
        <v>0.66600000000000004</v>
      </c>
      <c r="R10" s="116">
        <v>2022</v>
      </c>
      <c r="S10" s="117">
        <v>1</v>
      </c>
      <c r="T10" s="118"/>
      <c r="U10" s="118"/>
      <c r="V10" s="118"/>
      <c r="W10" s="118"/>
      <c r="X10" s="117">
        <v>1</v>
      </c>
      <c r="Y10" s="56"/>
      <c r="Z10" s="56"/>
      <c r="AA10" s="56"/>
      <c r="AB10" s="56"/>
      <c r="AC10" s="56"/>
      <c r="AD10" s="67" t="str">
        <f>IF(SUM(Y10:AC10)=0,"",SUM(Y10:AC10))</f>
        <v/>
      </c>
      <c r="AE10" s="56"/>
      <c r="AF10" s="68" t="s">
        <v>70</v>
      </c>
      <c r="AG10" s="56"/>
      <c r="AH10" s="68"/>
      <c r="AI10" s="56"/>
      <c r="AJ10" s="68"/>
      <c r="AK10" s="56"/>
      <c r="AL10" s="68"/>
      <c r="AM10" s="56"/>
      <c r="AN10" s="68"/>
      <c r="AO10" s="56"/>
      <c r="AP10" s="68"/>
      <c r="AQ10" s="56"/>
      <c r="AR10" s="68"/>
      <c r="AS10" s="56"/>
      <c r="AT10" s="68"/>
      <c r="AU10" s="56"/>
      <c r="AV10" s="68"/>
      <c r="AW10" s="56"/>
      <c r="AX10" s="68"/>
      <c r="AY10" s="63" t="str">
        <f t="shared" ref="AY10:AY29" si="0">IF(SUM(AE10,AG10,AI10,AK10,AM10,AO10,AQ10,AS10,AU10,AW10)=0,"",SUM(AE10,AG10,AI10,AK10,AM10,AO10,AQ10,AS10,AU10,AW10))</f>
        <v/>
      </c>
      <c r="AZ10" s="23" t="s">
        <v>71</v>
      </c>
      <c r="BA10" s="69"/>
      <c r="BB10" s="70" t="str">
        <f>IF(BA10="","",IF(IF(OR(P10=Desplegables!$B$5,P10=Desplegables!$B$6,),(Q10-BA10)/(Q10-S10),BA10/S10)&lt;0,0%,IF(IF(OR(P10=Desplegables!$B$5,P10=Desplegables!$B$6,),(Q10-BA10)/(Q10-S10),BA10/S10)&gt;1,100%,IF(OR(P10=Desplegables!$B$5,P10=Desplegables!$B$6,),(Q10-BA10)/(Q10-S10),BA10/S10))))</f>
        <v/>
      </c>
      <c r="BC10" s="70" t="str">
        <f>IF(BA10="","",IF(IF(OR(P10=Desplegables!$B$5,P10=Desplegables!$B$6,),(Q10-BA10)/(Q10-X10),BA10/X10)&lt;0,0%,IF(IF(OR(P10=Desplegables!$B$5,P10=Desplegables!$B$6,),(Q10-BA10)/(Q10-X10),BA10/X10)&gt;1,100%,IF(OR(P10=Desplegables!$B$5,P10=Desplegables!$B$6,),(Q10-BA10)/(Q10-X10),BA10/X10))))</f>
        <v/>
      </c>
      <c r="BD10" s="56"/>
      <c r="BE10" s="70" t="str">
        <f>IF(BD10="","",IF(BD10/SUM(AE10,AG10)&gt;1,100%,BD10/SUM(AE10,AG10)))</f>
        <v/>
      </c>
      <c r="BF10" s="147">
        <f>IFERROR((SUMPRODUCT($E$10:$E$29,BB10:BB29)*100%)/SUM($E$10:$E$29),"")</f>
        <v>0</v>
      </c>
      <c r="BG10" s="147">
        <f>IFERROR((SUMPRODUCT($E$10:$E$29,BC10:BC29)*100%)/SUM($E$10:$E$29),"")</f>
        <v>0</v>
      </c>
      <c r="BH10" s="69"/>
      <c r="BI10" s="70" t="str">
        <f>IF(BH10="","",IF(IF(OR(P10=Desplegables!$B$5,P10=Desplegables!$B$6,),(Q10-BH10)/(Q10-S10),BH10/S10)&lt;0,0%,IF(IF(OR(P10=Desplegables!$B$5,P10=Desplegables!$B$6,),(Q10-BH10)/(Q10-S10),BH10/S10)&gt;1,100%,IF(OR(P10=Desplegables!$B$5,P10=Desplegables!$B$6,),(Q10-BH10)/(Q10-S10),BH10/S10))))</f>
        <v/>
      </c>
      <c r="BJ10" s="70" t="str">
        <f>IF(BH10="","",IF(IF(OR(P10=Desplegables!$B$5,P10=Desplegables!$B$6,),(Q10-BH10)/(Q10-X10),BH10/X10)&lt;0,0%,IF(IF(OR(P10=Desplegables!$B$5,P10=Desplegables!$B$6,),(Q10-BH10)/(Q10-X10),BH10/X10)&gt;1,100%,IF(OR(P10=Desplegables!$B$5,P10=Desplegables!$B$6,),(Q10-BH10)/(Q10-X10),BH10/X10))))</f>
        <v/>
      </c>
      <c r="BK10" s="56"/>
      <c r="BL10" s="70" t="str">
        <f>IF(SUM(BD10,BK10)=0,"",IF(SUM(BD10,BK10)/SUM(AE10,AG10)&gt;1,100%,SUM(BD10,BK10)/SUM(AE10,AG10)))</f>
        <v/>
      </c>
      <c r="BM10" s="147">
        <f>IFERROR((SUMPRODUCT($E$10:$E$29,BI10:BI29)*100%)/SUM($E$10:$E$29),"")</f>
        <v>0</v>
      </c>
      <c r="BN10" s="147">
        <f>IFERROR((SUMPRODUCT($E$10:$E$29,BJ10:BJ29)*100%)/SUM($E$10:$E$29),"")</f>
        <v>0</v>
      </c>
    </row>
    <row r="11" spans="1:66" ht="71.25" customHeight="1">
      <c r="B11" s="179"/>
      <c r="C11" s="180"/>
      <c r="D11" s="110" t="s">
        <v>72</v>
      </c>
      <c r="E11" s="117">
        <v>0.01</v>
      </c>
      <c r="F11" s="113" t="s">
        <v>73</v>
      </c>
      <c r="G11" s="111" t="s">
        <v>62</v>
      </c>
      <c r="H11" s="111" t="s">
        <v>63</v>
      </c>
      <c r="I11" s="111" t="s">
        <v>64</v>
      </c>
      <c r="J11" s="111" t="s">
        <v>65</v>
      </c>
      <c r="K11" s="24">
        <v>44927</v>
      </c>
      <c r="L11" s="24">
        <v>46387</v>
      </c>
      <c r="M11" s="22" t="s">
        <v>74</v>
      </c>
      <c r="N11" s="22" t="s">
        <v>75</v>
      </c>
      <c r="O11" s="22" t="s">
        <v>76</v>
      </c>
      <c r="P11" s="22" t="s">
        <v>69</v>
      </c>
      <c r="Q11" s="116">
        <v>0</v>
      </c>
      <c r="R11" s="116">
        <v>2022</v>
      </c>
      <c r="S11" s="116"/>
      <c r="T11" s="116">
        <v>2</v>
      </c>
      <c r="U11" s="116">
        <v>4</v>
      </c>
      <c r="V11" s="116">
        <v>6</v>
      </c>
      <c r="W11" s="116">
        <v>8</v>
      </c>
      <c r="X11" s="116">
        <v>8</v>
      </c>
      <c r="Y11" s="56"/>
      <c r="Z11" s="56"/>
      <c r="AA11" s="56"/>
      <c r="AB11" s="56"/>
      <c r="AC11" s="56"/>
      <c r="AD11" s="67" t="str">
        <f t="shared" ref="AD11:AD29" si="1">IF(SUM(Y11:AC11)=0,"",SUM(Y11:AC11))</f>
        <v/>
      </c>
      <c r="AE11" s="56"/>
      <c r="AF11" s="68"/>
      <c r="AG11" s="56"/>
      <c r="AH11" s="68"/>
      <c r="AI11" s="56"/>
      <c r="AJ11" s="68" t="s">
        <v>70</v>
      </c>
      <c r="AK11" s="56"/>
      <c r="AL11" s="68"/>
      <c r="AM11" s="56"/>
      <c r="AN11" s="68" t="s">
        <v>70</v>
      </c>
      <c r="AO11" s="56"/>
      <c r="AP11" s="68"/>
      <c r="AQ11" s="56"/>
      <c r="AR11" s="68" t="s">
        <v>70</v>
      </c>
      <c r="AS11" s="56"/>
      <c r="AT11" s="68"/>
      <c r="AU11" s="56"/>
      <c r="AV11" s="68" t="s">
        <v>70</v>
      </c>
      <c r="AW11" s="56"/>
      <c r="AX11" s="68"/>
      <c r="AY11" s="63" t="str">
        <f t="shared" si="0"/>
        <v/>
      </c>
      <c r="AZ11" s="23" t="s">
        <v>77</v>
      </c>
      <c r="BA11" s="69"/>
      <c r="BB11" s="70" t="str">
        <f>IF(BA11="","",IF(IF(OR(P11=Desplegables!$B$5,P11=Desplegables!$B$6,),(Q11-BA11)/(Q11-S11),BA11/S11)&lt;0,0%,IF(IF(OR(P11=Desplegables!$B$5,P11=Desplegables!$B$6,),(Q11-BA11)/(Q11-S11),BA11/S11)&gt;1,100%,IF(OR(P11=Desplegables!$B$5,P11=Desplegables!$B$6,),(Q11-BA11)/(Q11-S11),BA11/S11))))</f>
        <v/>
      </c>
      <c r="BC11" s="70" t="str">
        <f>IF(BA11="","",IF(IF(OR(P11=Desplegables!$B$5,P11=Desplegables!$B$6,),(Q11-BA11)/(Q11-X11),BA11/X11)&lt;0,0%,IF(IF(OR(P11=Desplegables!$B$5,P11=Desplegables!$B$6,),(Q11-BA11)/(Q11-X11),BA11/X11)&gt;1,100%,IF(OR(P11=Desplegables!$B$5,P11=Desplegables!$B$6,),(Q11-BA11)/(Q11-X11),BA11/X11))))</f>
        <v/>
      </c>
      <c r="BD11" s="56"/>
      <c r="BE11" s="70" t="str">
        <f>IF(BD11="","",IF(BD11/SUM(AE11,AG11)&gt;1,100%,BD11/SUM(AE11,AG11)))</f>
        <v/>
      </c>
      <c r="BF11" s="147"/>
      <c r="BG11" s="147"/>
      <c r="BH11" s="69"/>
      <c r="BI11" s="70" t="str">
        <f>IF(BH11="","",IF(IF(OR(P11=Desplegables!$B$5,P11=Desplegables!$B$6,),(Q11-BH11)/(Q11-S11),BH11/S11)&lt;0,0%,IF(IF(OR(P11=Desplegables!$B$5,P11=Desplegables!$B$6,),(Q11-BH11)/(Q11-S11),BH11/S11)&gt;1,100%,IF(OR(P11=Desplegables!$B$5,P11=Desplegables!$B$6,),(Q11-BH11)/(Q11-S11),BH11/S11))))</f>
        <v/>
      </c>
      <c r="BJ11" s="70" t="str">
        <f>IF(BH11="","",IF(IF(OR(P11=Desplegables!$B$5,P11=Desplegables!$B$6,),(Q11-BH11)/(Q11-X11),BH11/X11)&lt;0,0%,IF(IF(OR(P11=Desplegables!$B$5,P11=Desplegables!$B$6,),(Q11-BH11)/(Q11-X11),BH11/X11)&gt;1,100%,IF(OR(P11=Desplegables!$B$5,P11=Desplegables!$B$6,),(Q11-BH11)/(Q11-X11),BH11/X11))))</f>
        <v/>
      </c>
      <c r="BK11" s="56"/>
      <c r="BL11" s="70" t="str">
        <f>IF(SUM(BD11,BK11)=0,"",IF(SUM(BD11,BK11)/SUM(AE11,AG11)&gt;1,100%,SUM(BD11,BK11)/SUM(AE11,AG11)))</f>
        <v/>
      </c>
      <c r="BM11" s="147"/>
      <c r="BN11" s="147"/>
    </row>
    <row r="12" spans="1:66" ht="176.25" customHeight="1">
      <c r="B12" s="179"/>
      <c r="C12" s="180"/>
      <c r="D12" s="112" t="s">
        <v>78</v>
      </c>
      <c r="E12" s="121">
        <v>7.0000000000000007E-2</v>
      </c>
      <c r="F12" s="114" t="s">
        <v>61</v>
      </c>
      <c r="G12" s="72" t="s">
        <v>62</v>
      </c>
      <c r="H12" s="72" t="s">
        <v>63</v>
      </c>
      <c r="I12" s="22" t="s">
        <v>64</v>
      </c>
      <c r="J12" s="22" t="s">
        <v>65</v>
      </c>
      <c r="K12" s="24">
        <v>44774</v>
      </c>
      <c r="L12" s="24">
        <v>45838</v>
      </c>
      <c r="M12" s="72" t="s">
        <v>74</v>
      </c>
      <c r="N12" s="22" t="s">
        <v>79</v>
      </c>
      <c r="O12" s="142" t="s">
        <v>250</v>
      </c>
      <c r="P12" s="22" t="s">
        <v>69</v>
      </c>
      <c r="Q12" s="117">
        <v>0.25</v>
      </c>
      <c r="R12" s="116">
        <v>2022</v>
      </c>
      <c r="S12" s="117">
        <v>0.4</v>
      </c>
      <c r="T12" s="117">
        <v>0.55000000000000004</v>
      </c>
      <c r="U12" s="117">
        <v>0.8</v>
      </c>
      <c r="V12" s="117">
        <v>1</v>
      </c>
      <c r="W12" s="117"/>
      <c r="X12" s="117">
        <v>1</v>
      </c>
      <c r="Y12" s="56">
        <v>20544</v>
      </c>
      <c r="Z12" s="56">
        <v>19260</v>
      </c>
      <c r="AA12" s="56">
        <v>17976</v>
      </c>
      <c r="AB12" s="56">
        <v>6420</v>
      </c>
      <c r="AC12" s="56"/>
      <c r="AD12" s="67">
        <f t="shared" si="1"/>
        <v>64200</v>
      </c>
      <c r="AE12" s="56">
        <v>20544</v>
      </c>
      <c r="AF12" s="68" t="s">
        <v>80</v>
      </c>
      <c r="AG12" s="56"/>
      <c r="AH12" s="68"/>
      <c r="AI12" s="56">
        <v>19260</v>
      </c>
      <c r="AJ12" s="68" t="s">
        <v>80</v>
      </c>
      <c r="AK12" s="56"/>
      <c r="AL12" s="68"/>
      <c r="AM12" s="56">
        <v>17976</v>
      </c>
      <c r="AN12" s="68" t="s">
        <v>80</v>
      </c>
      <c r="AO12" s="56"/>
      <c r="AP12" s="68"/>
      <c r="AQ12" s="56">
        <v>6420</v>
      </c>
      <c r="AR12" s="68" t="s">
        <v>80</v>
      </c>
      <c r="AS12" s="56"/>
      <c r="AT12" s="68"/>
      <c r="AU12" s="56"/>
      <c r="AV12" s="68"/>
      <c r="AW12" s="56"/>
      <c r="AX12" s="68"/>
      <c r="AY12" s="63">
        <f t="shared" si="0"/>
        <v>64200</v>
      </c>
      <c r="AZ12" s="23" t="s">
        <v>81</v>
      </c>
      <c r="BA12" s="69"/>
      <c r="BB12" s="70"/>
      <c r="BC12" s="70"/>
      <c r="BD12" s="56"/>
      <c r="BE12" s="70"/>
      <c r="BF12" s="147"/>
      <c r="BG12" s="147"/>
      <c r="BH12" s="69"/>
      <c r="BI12" s="70"/>
      <c r="BJ12" s="70"/>
      <c r="BK12" s="56"/>
      <c r="BL12" s="70"/>
      <c r="BM12" s="147"/>
      <c r="BN12" s="147"/>
    </row>
    <row r="13" spans="1:66" ht="71.25" customHeight="1">
      <c r="B13" s="179"/>
      <c r="C13" s="180"/>
      <c r="D13" s="120" t="s">
        <v>82</v>
      </c>
      <c r="E13" s="121">
        <v>0.04</v>
      </c>
      <c r="F13" s="114" t="s">
        <v>83</v>
      </c>
      <c r="G13" s="72" t="s">
        <v>62</v>
      </c>
      <c r="H13" s="72" t="s">
        <v>63</v>
      </c>
      <c r="I13" s="22" t="s">
        <v>64</v>
      </c>
      <c r="J13" s="22" t="s">
        <v>65</v>
      </c>
      <c r="K13" s="24">
        <v>45839</v>
      </c>
      <c r="L13" s="24">
        <v>46022</v>
      </c>
      <c r="M13" s="72" t="s">
        <v>74</v>
      </c>
      <c r="N13" s="73" t="s">
        <v>84</v>
      </c>
      <c r="O13" s="22" t="s">
        <v>85</v>
      </c>
      <c r="P13" s="22" t="s">
        <v>69</v>
      </c>
      <c r="Q13" s="116">
        <v>0</v>
      </c>
      <c r="R13" s="116">
        <v>2022</v>
      </c>
      <c r="S13" s="118"/>
      <c r="T13" s="106"/>
      <c r="U13" s="118"/>
      <c r="V13" s="116">
        <v>1500</v>
      </c>
      <c r="W13" s="118"/>
      <c r="X13" s="116">
        <v>1500</v>
      </c>
      <c r="Y13" s="56"/>
      <c r="Z13" s="56"/>
      <c r="AA13" s="56"/>
      <c r="AB13" s="56"/>
      <c r="AC13" s="56"/>
      <c r="AD13" s="67" t="str">
        <f t="shared" si="1"/>
        <v/>
      </c>
      <c r="AE13" s="56"/>
      <c r="AF13" s="101"/>
      <c r="AG13" s="56"/>
      <c r="AH13" s="68"/>
      <c r="AI13" s="56"/>
      <c r="AJ13" s="101"/>
      <c r="AK13" s="101"/>
      <c r="AL13" s="101"/>
      <c r="AM13" s="101"/>
      <c r="AN13" s="101"/>
      <c r="AO13" s="101"/>
      <c r="AP13" s="101"/>
      <c r="AQ13" s="101"/>
      <c r="AR13" s="68" t="s">
        <v>70</v>
      </c>
      <c r="AS13" s="101"/>
      <c r="AT13" s="101"/>
      <c r="AU13" s="101"/>
      <c r="AV13" s="101"/>
      <c r="AW13" s="74"/>
      <c r="AX13" s="74"/>
      <c r="AY13" s="63" t="str">
        <f t="shared" si="0"/>
        <v/>
      </c>
      <c r="AZ13" s="23" t="s">
        <v>86</v>
      </c>
      <c r="BA13" s="69"/>
      <c r="BB13" s="70"/>
      <c r="BC13" s="70"/>
      <c r="BD13" s="56"/>
      <c r="BE13" s="70"/>
      <c r="BF13" s="147"/>
      <c r="BG13" s="147"/>
      <c r="BH13" s="69"/>
      <c r="BI13" s="70"/>
      <c r="BJ13" s="70"/>
      <c r="BK13" s="56"/>
      <c r="BL13" s="70"/>
      <c r="BM13" s="147"/>
      <c r="BN13" s="147"/>
    </row>
    <row r="14" spans="1:66" ht="173.25" customHeight="1">
      <c r="B14" s="179"/>
      <c r="C14" s="180"/>
      <c r="D14" s="112" t="s">
        <v>87</v>
      </c>
      <c r="E14" s="121">
        <v>7.0000000000000007E-2</v>
      </c>
      <c r="F14" s="114" t="s">
        <v>61</v>
      </c>
      <c r="G14" s="72" t="s">
        <v>62</v>
      </c>
      <c r="H14" s="72" t="s">
        <v>63</v>
      </c>
      <c r="I14" s="22" t="s">
        <v>64</v>
      </c>
      <c r="J14" s="22" t="s">
        <v>65</v>
      </c>
      <c r="K14" s="24">
        <v>44774</v>
      </c>
      <c r="L14" s="24">
        <v>45838</v>
      </c>
      <c r="M14" s="72" t="s">
        <v>74</v>
      </c>
      <c r="N14" s="73" t="s">
        <v>88</v>
      </c>
      <c r="O14" s="142" t="s">
        <v>251</v>
      </c>
      <c r="P14" s="22" t="s">
        <v>69</v>
      </c>
      <c r="Q14" s="117">
        <v>0.215</v>
      </c>
      <c r="R14" s="116">
        <v>2022</v>
      </c>
      <c r="S14" s="117">
        <v>0.34</v>
      </c>
      <c r="T14" s="117">
        <v>0.54</v>
      </c>
      <c r="U14" s="117">
        <v>0.8</v>
      </c>
      <c r="V14" s="117">
        <v>1</v>
      </c>
      <c r="W14" s="117"/>
      <c r="X14" s="117">
        <v>1</v>
      </c>
      <c r="Y14" s="56"/>
      <c r="Z14" s="56">
        <v>41428</v>
      </c>
      <c r="AA14" s="56">
        <v>48332</v>
      </c>
      <c r="AB14" s="56">
        <v>48332</v>
      </c>
      <c r="AC14" s="56"/>
      <c r="AD14" s="67">
        <f t="shared" si="1"/>
        <v>138092</v>
      </c>
      <c r="AE14" s="56"/>
      <c r="AF14" s="68" t="s">
        <v>70</v>
      </c>
      <c r="AG14" s="56"/>
      <c r="AH14" s="68"/>
      <c r="AI14" s="56">
        <v>41428</v>
      </c>
      <c r="AJ14" s="68" t="s">
        <v>80</v>
      </c>
      <c r="AK14" s="56"/>
      <c r="AL14" s="68"/>
      <c r="AM14" s="56">
        <v>48332</v>
      </c>
      <c r="AN14" s="68" t="s">
        <v>80</v>
      </c>
      <c r="AO14" s="56"/>
      <c r="AP14" s="68"/>
      <c r="AQ14" s="56">
        <v>48332</v>
      </c>
      <c r="AR14" s="68" t="s">
        <v>80</v>
      </c>
      <c r="AS14" s="56"/>
      <c r="AT14" s="68"/>
      <c r="AU14" s="56"/>
      <c r="AV14" s="104"/>
      <c r="AW14" s="56"/>
      <c r="AX14" s="68"/>
      <c r="AY14" s="63">
        <f t="shared" si="0"/>
        <v>138092</v>
      </c>
      <c r="AZ14" s="23" t="s">
        <v>89</v>
      </c>
      <c r="BA14" s="69"/>
      <c r="BB14" s="70"/>
      <c r="BC14" s="70"/>
      <c r="BD14" s="56"/>
      <c r="BE14" s="70"/>
      <c r="BF14" s="147"/>
      <c r="BG14" s="147"/>
      <c r="BH14" s="69"/>
      <c r="BI14" s="70"/>
      <c r="BJ14" s="70"/>
      <c r="BK14" s="56"/>
      <c r="BL14" s="70"/>
      <c r="BM14" s="147"/>
      <c r="BN14" s="147"/>
    </row>
    <row r="15" spans="1:66" ht="71.25" customHeight="1">
      <c r="B15" s="179"/>
      <c r="C15" s="180"/>
      <c r="D15" s="112" t="s">
        <v>90</v>
      </c>
      <c r="E15" s="121">
        <v>0.04</v>
      </c>
      <c r="F15" s="114" t="s">
        <v>91</v>
      </c>
      <c r="G15" s="72" t="s">
        <v>62</v>
      </c>
      <c r="H15" s="72" t="s">
        <v>63</v>
      </c>
      <c r="I15" s="73" t="s">
        <v>64</v>
      </c>
      <c r="J15" s="22" t="s">
        <v>65</v>
      </c>
      <c r="K15" s="24">
        <v>45839</v>
      </c>
      <c r="L15" s="24">
        <v>46022</v>
      </c>
      <c r="M15" s="72" t="s">
        <v>74</v>
      </c>
      <c r="N15" s="73" t="s">
        <v>92</v>
      </c>
      <c r="O15" s="75" t="s">
        <v>93</v>
      </c>
      <c r="P15" s="22" t="s">
        <v>69</v>
      </c>
      <c r="Q15" s="116">
        <v>0</v>
      </c>
      <c r="R15" s="116">
        <v>2022</v>
      </c>
      <c r="S15" s="118"/>
      <c r="T15" s="118"/>
      <c r="U15" s="119"/>
      <c r="V15" s="116">
        <v>1645</v>
      </c>
      <c r="W15" s="116"/>
      <c r="X15" s="116">
        <v>1645</v>
      </c>
      <c r="Y15" s="56"/>
      <c r="Z15" s="56"/>
      <c r="AA15" s="56"/>
      <c r="AB15" s="56"/>
      <c r="AC15" s="56"/>
      <c r="AD15" s="67" t="str">
        <f t="shared" si="1"/>
        <v/>
      </c>
      <c r="AE15" s="56"/>
      <c r="AF15" s="101"/>
      <c r="AG15" s="56"/>
      <c r="AH15" s="68"/>
      <c r="AI15" s="56"/>
      <c r="AJ15" s="101"/>
      <c r="AK15" s="102"/>
      <c r="AL15" s="103"/>
      <c r="AM15" s="102"/>
      <c r="AN15" s="101"/>
      <c r="AO15" s="102"/>
      <c r="AP15" s="103"/>
      <c r="AQ15" s="102"/>
      <c r="AR15" s="68" t="s">
        <v>70</v>
      </c>
      <c r="AS15" s="102"/>
      <c r="AT15" s="103"/>
      <c r="AU15" s="102"/>
      <c r="AV15" s="101"/>
      <c r="AW15" s="56"/>
      <c r="AX15" s="68"/>
      <c r="AY15" s="63" t="str">
        <f t="shared" si="0"/>
        <v/>
      </c>
      <c r="AZ15" s="23" t="s">
        <v>94</v>
      </c>
      <c r="BA15" s="69"/>
      <c r="BB15" s="70"/>
      <c r="BC15" s="70"/>
      <c r="BD15" s="56"/>
      <c r="BE15" s="70"/>
      <c r="BF15" s="147"/>
      <c r="BG15" s="147"/>
      <c r="BH15" s="69"/>
      <c r="BI15" s="70"/>
      <c r="BJ15" s="70"/>
      <c r="BK15" s="56"/>
      <c r="BL15" s="70"/>
      <c r="BM15" s="147"/>
      <c r="BN15" s="147"/>
    </row>
    <row r="16" spans="1:66" ht="153.75" customHeight="1">
      <c r="B16" s="179"/>
      <c r="C16" s="180"/>
      <c r="D16" s="112" t="s">
        <v>95</v>
      </c>
      <c r="E16" s="121">
        <v>7.0000000000000007E-2</v>
      </c>
      <c r="F16" s="114" t="s">
        <v>61</v>
      </c>
      <c r="G16" s="72" t="s">
        <v>62</v>
      </c>
      <c r="H16" s="72" t="s">
        <v>63</v>
      </c>
      <c r="I16" s="73" t="s">
        <v>64</v>
      </c>
      <c r="J16" s="22" t="s">
        <v>65</v>
      </c>
      <c r="K16" s="24">
        <v>44774</v>
      </c>
      <c r="L16" s="24">
        <v>45473</v>
      </c>
      <c r="M16" s="72" t="s">
        <v>74</v>
      </c>
      <c r="N16" s="73" t="s">
        <v>96</v>
      </c>
      <c r="O16" s="142" t="s">
        <v>252</v>
      </c>
      <c r="P16" s="22" t="s">
        <v>69</v>
      </c>
      <c r="Q16" s="117">
        <v>0.4</v>
      </c>
      <c r="R16" s="116">
        <v>2022</v>
      </c>
      <c r="S16" s="117">
        <v>0.55000000000000004</v>
      </c>
      <c r="T16" s="117">
        <v>0.75</v>
      </c>
      <c r="U16" s="117">
        <v>1</v>
      </c>
      <c r="V16" s="117"/>
      <c r="W16" s="117"/>
      <c r="X16" s="117">
        <v>1</v>
      </c>
      <c r="Y16" s="56">
        <v>8336</v>
      </c>
      <c r="Z16" s="56"/>
      <c r="AA16" s="56">
        <v>21364</v>
      </c>
      <c r="AB16" s="56"/>
      <c r="AC16" s="56"/>
      <c r="AD16" s="67">
        <f t="shared" si="1"/>
        <v>29700</v>
      </c>
      <c r="AE16" s="56">
        <v>8336</v>
      </c>
      <c r="AF16" s="68" t="s">
        <v>80</v>
      </c>
      <c r="AG16" s="56"/>
      <c r="AH16" s="68"/>
      <c r="AI16" s="56"/>
      <c r="AJ16" s="143" t="s">
        <v>70</v>
      </c>
      <c r="AK16" s="56"/>
      <c r="AL16" s="68"/>
      <c r="AM16" s="56">
        <v>21364</v>
      </c>
      <c r="AN16" s="68" t="s">
        <v>80</v>
      </c>
      <c r="AO16" s="56"/>
      <c r="AP16" s="68"/>
      <c r="AQ16" s="56"/>
      <c r="AR16" s="101"/>
      <c r="AS16" s="56"/>
      <c r="AT16" s="68"/>
      <c r="AU16" s="56"/>
      <c r="AV16" s="101"/>
      <c r="AW16" s="56"/>
      <c r="AX16" s="68"/>
      <c r="AY16" s="63">
        <f t="shared" si="0"/>
        <v>29700</v>
      </c>
      <c r="AZ16" s="23" t="s">
        <v>97</v>
      </c>
      <c r="BA16" s="69"/>
      <c r="BB16" s="70"/>
      <c r="BC16" s="70"/>
      <c r="BD16" s="56"/>
      <c r="BE16" s="70"/>
      <c r="BF16" s="147"/>
      <c r="BG16" s="147"/>
      <c r="BH16" s="69"/>
      <c r="BI16" s="70"/>
      <c r="BJ16" s="70"/>
      <c r="BK16" s="56"/>
      <c r="BL16" s="70"/>
      <c r="BM16" s="147"/>
      <c r="BN16" s="147"/>
    </row>
    <row r="17" spans="1:66" ht="71.25" customHeight="1">
      <c r="B17" s="179"/>
      <c r="C17" s="180"/>
      <c r="D17" s="112" t="s">
        <v>98</v>
      </c>
      <c r="E17" s="121">
        <v>0.04</v>
      </c>
      <c r="F17" s="114" t="s">
        <v>99</v>
      </c>
      <c r="G17" s="72" t="s">
        <v>62</v>
      </c>
      <c r="H17" s="72" t="s">
        <v>63</v>
      </c>
      <c r="I17" s="73" t="s">
        <v>64</v>
      </c>
      <c r="J17" s="22" t="s">
        <v>65</v>
      </c>
      <c r="K17" s="24">
        <v>45474</v>
      </c>
      <c r="L17" s="24">
        <v>45657</v>
      </c>
      <c r="M17" s="72" t="s">
        <v>74</v>
      </c>
      <c r="N17" s="22" t="s">
        <v>100</v>
      </c>
      <c r="O17" s="75" t="s">
        <v>101</v>
      </c>
      <c r="P17" s="22" t="s">
        <v>69</v>
      </c>
      <c r="Q17" s="116">
        <v>0</v>
      </c>
      <c r="R17" s="116">
        <v>2022</v>
      </c>
      <c r="S17" s="118"/>
      <c r="T17" s="118"/>
      <c r="U17" s="116">
        <v>1974</v>
      </c>
      <c r="V17" s="116"/>
      <c r="W17" s="116"/>
      <c r="X17" s="116">
        <v>1974</v>
      </c>
      <c r="Y17" s="56"/>
      <c r="Z17" s="56"/>
      <c r="AA17" s="56"/>
      <c r="AB17" s="56"/>
      <c r="AC17" s="56"/>
      <c r="AD17" s="67" t="str">
        <f t="shared" si="1"/>
        <v/>
      </c>
      <c r="AE17" s="56"/>
      <c r="AF17" s="101"/>
      <c r="AG17" s="56"/>
      <c r="AH17" s="68"/>
      <c r="AI17" s="56"/>
      <c r="AJ17" s="101"/>
      <c r="AK17" s="102"/>
      <c r="AL17" s="103"/>
      <c r="AM17" s="102"/>
      <c r="AN17" s="68" t="s">
        <v>70</v>
      </c>
      <c r="AO17" s="102"/>
      <c r="AP17" s="103"/>
      <c r="AQ17" s="102"/>
      <c r="AR17" s="101"/>
      <c r="AS17" s="102"/>
      <c r="AT17" s="103"/>
      <c r="AU17" s="102"/>
      <c r="AV17" s="101"/>
      <c r="AW17" s="56"/>
      <c r="AX17" s="68"/>
      <c r="AY17" s="63" t="str">
        <f t="shared" si="0"/>
        <v/>
      </c>
      <c r="AZ17" s="23" t="s">
        <v>102</v>
      </c>
      <c r="BA17" s="69"/>
      <c r="BB17" s="70"/>
      <c r="BC17" s="70"/>
      <c r="BD17" s="56"/>
      <c r="BE17" s="70"/>
      <c r="BF17" s="147"/>
      <c r="BG17" s="147"/>
      <c r="BH17" s="69"/>
      <c r="BI17" s="70"/>
      <c r="BJ17" s="70"/>
      <c r="BK17" s="56"/>
      <c r="BL17" s="70"/>
      <c r="BM17" s="147"/>
      <c r="BN17" s="147"/>
    </row>
    <row r="18" spans="1:66" ht="158.25" customHeight="1">
      <c r="B18" s="179"/>
      <c r="C18" s="180"/>
      <c r="D18" s="112" t="s">
        <v>103</v>
      </c>
      <c r="E18" s="121">
        <v>7.0000000000000007E-2</v>
      </c>
      <c r="F18" s="114" t="s">
        <v>61</v>
      </c>
      <c r="G18" s="72" t="s">
        <v>62</v>
      </c>
      <c r="H18" s="72" t="s">
        <v>63</v>
      </c>
      <c r="I18" s="73" t="s">
        <v>64</v>
      </c>
      <c r="J18" s="22" t="s">
        <v>65</v>
      </c>
      <c r="K18" s="24">
        <v>44774</v>
      </c>
      <c r="L18" s="24">
        <v>46022</v>
      </c>
      <c r="M18" s="72" t="s">
        <v>74</v>
      </c>
      <c r="N18" s="73" t="s">
        <v>104</v>
      </c>
      <c r="O18" s="142" t="s">
        <v>253</v>
      </c>
      <c r="P18" s="22" t="s">
        <v>69</v>
      </c>
      <c r="Q18" s="117">
        <v>0.15</v>
      </c>
      <c r="R18" s="116">
        <v>2022</v>
      </c>
      <c r="S18" s="117">
        <v>0.2</v>
      </c>
      <c r="T18" s="117">
        <v>0.4</v>
      </c>
      <c r="U18" s="117">
        <v>0.7</v>
      </c>
      <c r="V18" s="117">
        <v>1</v>
      </c>
      <c r="W18" s="117"/>
      <c r="X18" s="117">
        <v>1</v>
      </c>
      <c r="Y18" s="56">
        <v>19260</v>
      </c>
      <c r="Z18" s="56">
        <v>12840</v>
      </c>
      <c r="AA18" s="56">
        <v>25680</v>
      </c>
      <c r="AB18" s="56">
        <v>6420</v>
      </c>
      <c r="AC18" s="56"/>
      <c r="AD18" s="67">
        <f t="shared" si="1"/>
        <v>64200</v>
      </c>
      <c r="AE18" s="56">
        <v>19260</v>
      </c>
      <c r="AF18" s="68" t="s">
        <v>80</v>
      </c>
      <c r="AG18" s="56"/>
      <c r="AH18" s="68"/>
      <c r="AI18" s="56">
        <v>12840</v>
      </c>
      <c r="AJ18" s="68" t="s">
        <v>80</v>
      </c>
      <c r="AK18" s="56"/>
      <c r="AL18" s="68"/>
      <c r="AM18" s="56">
        <v>25680</v>
      </c>
      <c r="AN18" s="68" t="s">
        <v>80</v>
      </c>
      <c r="AO18" s="56"/>
      <c r="AP18" s="68"/>
      <c r="AQ18" s="56">
        <v>6420</v>
      </c>
      <c r="AR18" s="68" t="s">
        <v>80</v>
      </c>
      <c r="AS18" s="56"/>
      <c r="AT18" s="68"/>
      <c r="AU18" s="56"/>
      <c r="AV18" s="101"/>
      <c r="AW18" s="56"/>
      <c r="AX18" s="68"/>
      <c r="AY18" s="63">
        <f t="shared" si="0"/>
        <v>64200</v>
      </c>
      <c r="AZ18" s="23" t="s">
        <v>105</v>
      </c>
      <c r="BA18" s="69"/>
      <c r="BB18" s="70"/>
      <c r="BC18" s="70"/>
      <c r="BD18" s="56"/>
      <c r="BE18" s="70"/>
      <c r="BF18" s="147"/>
      <c r="BG18" s="147"/>
      <c r="BH18" s="69"/>
      <c r="BI18" s="70"/>
      <c r="BJ18" s="70"/>
      <c r="BK18" s="56"/>
      <c r="BL18" s="70"/>
      <c r="BM18" s="147"/>
      <c r="BN18" s="147"/>
    </row>
    <row r="19" spans="1:66" ht="71.25" customHeight="1">
      <c r="B19" s="179"/>
      <c r="C19" s="180"/>
      <c r="D19" s="112" t="s">
        <v>106</v>
      </c>
      <c r="E19" s="121">
        <v>0.04</v>
      </c>
      <c r="F19" s="114" t="s">
        <v>107</v>
      </c>
      <c r="G19" s="72" t="s">
        <v>62</v>
      </c>
      <c r="H19" s="72" t="s">
        <v>63</v>
      </c>
      <c r="I19" s="73" t="s">
        <v>64</v>
      </c>
      <c r="J19" s="22" t="s">
        <v>65</v>
      </c>
      <c r="K19" s="24">
        <v>46023</v>
      </c>
      <c r="L19" s="24">
        <v>46174</v>
      </c>
      <c r="M19" s="72" t="s">
        <v>74</v>
      </c>
      <c r="N19" s="22" t="s">
        <v>108</v>
      </c>
      <c r="O19" s="75" t="s">
        <v>109</v>
      </c>
      <c r="P19" s="22" t="s">
        <v>69</v>
      </c>
      <c r="Q19" s="116">
        <v>0</v>
      </c>
      <c r="R19" s="116">
        <v>2022</v>
      </c>
      <c r="S19" s="118"/>
      <c r="T19" s="118"/>
      <c r="U19" s="118"/>
      <c r="V19" s="116"/>
      <c r="W19" s="116">
        <v>500</v>
      </c>
      <c r="X19" s="116">
        <v>500</v>
      </c>
      <c r="Y19" s="56"/>
      <c r="Z19" s="56"/>
      <c r="AA19" s="56"/>
      <c r="AB19" s="56"/>
      <c r="AC19" s="56"/>
      <c r="AD19" s="67" t="str">
        <f t="shared" si="1"/>
        <v/>
      </c>
      <c r="AE19" s="56"/>
      <c r="AF19" s="101"/>
      <c r="AG19" s="56"/>
      <c r="AH19" s="68"/>
      <c r="AI19" s="56"/>
      <c r="AJ19" s="104"/>
      <c r="AK19" s="56"/>
      <c r="AL19" s="68"/>
      <c r="AM19" s="56"/>
      <c r="AN19" s="104"/>
      <c r="AO19" s="56"/>
      <c r="AP19" s="68"/>
      <c r="AQ19" s="56"/>
      <c r="AR19" s="68"/>
      <c r="AS19" s="56"/>
      <c r="AT19" s="68"/>
      <c r="AU19" s="56"/>
      <c r="AV19" s="68" t="s">
        <v>70</v>
      </c>
      <c r="AW19" s="56"/>
      <c r="AX19" s="68"/>
      <c r="AY19" s="63" t="str">
        <f t="shared" si="0"/>
        <v/>
      </c>
      <c r="AZ19" s="23" t="s">
        <v>110</v>
      </c>
      <c r="BA19" s="69"/>
      <c r="BB19" s="70"/>
      <c r="BC19" s="70"/>
      <c r="BD19" s="56"/>
      <c r="BE19" s="70"/>
      <c r="BF19" s="147"/>
      <c r="BG19" s="147"/>
      <c r="BH19" s="69"/>
      <c r="BI19" s="70"/>
      <c r="BJ19" s="70"/>
      <c r="BK19" s="56"/>
      <c r="BL19" s="70"/>
      <c r="BM19" s="147"/>
      <c r="BN19" s="147"/>
    </row>
    <row r="20" spans="1:66" ht="132.75" customHeight="1">
      <c r="B20" s="179"/>
      <c r="C20" s="180"/>
      <c r="D20" s="112" t="s">
        <v>111</v>
      </c>
      <c r="E20" s="121">
        <v>7.0000000000000007E-2</v>
      </c>
      <c r="F20" s="114" t="s">
        <v>61</v>
      </c>
      <c r="G20" s="72" t="s">
        <v>62</v>
      </c>
      <c r="H20" s="72" t="s">
        <v>63</v>
      </c>
      <c r="I20" s="73" t="s">
        <v>64</v>
      </c>
      <c r="J20" s="22" t="s">
        <v>65</v>
      </c>
      <c r="K20" s="144">
        <v>44927</v>
      </c>
      <c r="L20" s="144">
        <v>46264</v>
      </c>
      <c r="M20" s="72" t="s">
        <v>74</v>
      </c>
      <c r="N20" s="73" t="s">
        <v>112</v>
      </c>
      <c r="O20" s="142" t="s">
        <v>254</v>
      </c>
      <c r="P20" s="22" t="s">
        <v>69</v>
      </c>
      <c r="Q20" s="117">
        <v>0</v>
      </c>
      <c r="R20" s="116">
        <v>2022</v>
      </c>
      <c r="S20" s="122"/>
      <c r="T20" s="117">
        <v>0.2</v>
      </c>
      <c r="U20" s="117">
        <v>0.45</v>
      </c>
      <c r="V20" s="117">
        <v>0.8</v>
      </c>
      <c r="W20" s="117">
        <v>1</v>
      </c>
      <c r="X20" s="117">
        <v>1</v>
      </c>
      <c r="Y20" s="56"/>
      <c r="Z20" s="56">
        <v>25680</v>
      </c>
      <c r="AA20" s="56">
        <v>25680</v>
      </c>
      <c r="AB20" s="56">
        <v>25680</v>
      </c>
      <c r="AC20" s="56">
        <v>8560</v>
      </c>
      <c r="AD20" s="67">
        <f t="shared" si="1"/>
        <v>85600</v>
      </c>
      <c r="AE20" s="56"/>
      <c r="AF20" s="68"/>
      <c r="AG20" s="56"/>
      <c r="AH20" s="68"/>
      <c r="AI20" s="56">
        <v>25680</v>
      </c>
      <c r="AJ20" s="68" t="s">
        <v>80</v>
      </c>
      <c r="AK20" s="56"/>
      <c r="AL20" s="68"/>
      <c r="AM20" s="56">
        <v>25680</v>
      </c>
      <c r="AN20" s="68" t="s">
        <v>80</v>
      </c>
      <c r="AO20" s="56"/>
      <c r="AP20" s="68"/>
      <c r="AQ20" s="56">
        <v>25680</v>
      </c>
      <c r="AR20" s="68" t="s">
        <v>80</v>
      </c>
      <c r="AS20" s="56"/>
      <c r="AT20" s="68"/>
      <c r="AU20" s="56">
        <v>8560</v>
      </c>
      <c r="AV20" s="68" t="s">
        <v>80</v>
      </c>
      <c r="AW20" s="56"/>
      <c r="AX20" s="68"/>
      <c r="AY20" s="63">
        <f t="shared" si="0"/>
        <v>85600</v>
      </c>
      <c r="AZ20" s="23" t="s">
        <v>113</v>
      </c>
      <c r="BA20" s="69"/>
      <c r="BB20" s="70"/>
      <c r="BC20" s="70"/>
      <c r="BD20" s="56"/>
      <c r="BE20" s="70"/>
      <c r="BF20" s="147"/>
      <c r="BG20" s="147"/>
      <c r="BH20" s="69"/>
      <c r="BI20" s="70"/>
      <c r="BJ20" s="70"/>
      <c r="BK20" s="56"/>
      <c r="BL20" s="70"/>
      <c r="BM20" s="147"/>
      <c r="BN20" s="147"/>
    </row>
    <row r="21" spans="1:66" ht="71.25" customHeight="1">
      <c r="B21" s="179"/>
      <c r="C21" s="180"/>
      <c r="D21" s="112" t="s">
        <v>114</v>
      </c>
      <c r="E21" s="121">
        <v>0.04</v>
      </c>
      <c r="F21" s="123" t="s">
        <v>115</v>
      </c>
      <c r="G21" s="72" t="s">
        <v>62</v>
      </c>
      <c r="H21" s="72" t="s">
        <v>63</v>
      </c>
      <c r="I21" s="73" t="s">
        <v>64</v>
      </c>
      <c r="J21" s="22" t="s">
        <v>65</v>
      </c>
      <c r="K21" s="144">
        <v>46266</v>
      </c>
      <c r="L21" s="144">
        <v>46387</v>
      </c>
      <c r="M21" s="72" t="s">
        <v>74</v>
      </c>
      <c r="N21" s="22" t="s">
        <v>116</v>
      </c>
      <c r="O21" s="75" t="s">
        <v>117</v>
      </c>
      <c r="P21" s="22" t="s">
        <v>69</v>
      </c>
      <c r="Q21" s="116">
        <v>0</v>
      </c>
      <c r="R21" s="116">
        <v>2022</v>
      </c>
      <c r="S21" s="118"/>
      <c r="T21" s="118"/>
      <c r="U21" s="119"/>
      <c r="V21" s="119"/>
      <c r="W21" s="116">
        <v>827</v>
      </c>
      <c r="X21" s="116">
        <v>827</v>
      </c>
      <c r="Y21" s="56"/>
      <c r="Z21" s="56"/>
      <c r="AA21" s="56"/>
      <c r="AB21" s="56"/>
      <c r="AC21" s="56"/>
      <c r="AD21" s="67" t="str">
        <f t="shared" si="1"/>
        <v/>
      </c>
      <c r="AE21" s="56"/>
      <c r="AF21" s="101"/>
      <c r="AG21" s="56"/>
      <c r="AH21" s="68"/>
      <c r="AI21" s="56"/>
      <c r="AJ21" s="101"/>
      <c r="AK21" s="102"/>
      <c r="AL21" s="103"/>
      <c r="AM21" s="102"/>
      <c r="AN21" s="101"/>
      <c r="AO21" s="102"/>
      <c r="AP21" s="103"/>
      <c r="AQ21" s="102"/>
      <c r="AR21" s="101"/>
      <c r="AS21" s="102"/>
      <c r="AT21" s="103"/>
      <c r="AU21" s="102"/>
      <c r="AV21" s="68" t="s">
        <v>70</v>
      </c>
      <c r="AW21" s="56"/>
      <c r="AX21" s="68"/>
      <c r="AY21" s="63" t="str">
        <f t="shared" si="0"/>
        <v/>
      </c>
      <c r="AZ21" s="23" t="s">
        <v>118</v>
      </c>
      <c r="BA21" s="69"/>
      <c r="BB21" s="70"/>
      <c r="BC21" s="70"/>
      <c r="BD21" s="56"/>
      <c r="BE21" s="70"/>
      <c r="BF21" s="147"/>
      <c r="BG21" s="147"/>
      <c r="BH21" s="69"/>
      <c r="BI21" s="70"/>
      <c r="BJ21" s="70"/>
      <c r="BK21" s="56"/>
      <c r="BL21" s="70"/>
      <c r="BM21" s="147"/>
      <c r="BN21" s="147"/>
    </row>
    <row r="22" spans="1:66" ht="147.75" customHeight="1">
      <c r="B22" s="179"/>
      <c r="C22" s="180"/>
      <c r="D22" s="112" t="s">
        <v>119</v>
      </c>
      <c r="E22" s="121">
        <v>7.0000000000000007E-2</v>
      </c>
      <c r="F22" s="114" t="s">
        <v>61</v>
      </c>
      <c r="G22" s="72" t="s">
        <v>62</v>
      </c>
      <c r="H22" s="72" t="s">
        <v>63</v>
      </c>
      <c r="I22" s="73" t="s">
        <v>64</v>
      </c>
      <c r="J22" s="22" t="s">
        <v>65</v>
      </c>
      <c r="K22" s="24">
        <v>44927</v>
      </c>
      <c r="L22" s="24">
        <v>46022</v>
      </c>
      <c r="M22" s="72" t="s">
        <v>74</v>
      </c>
      <c r="N22" s="73" t="s">
        <v>120</v>
      </c>
      <c r="O22" s="142" t="s">
        <v>255</v>
      </c>
      <c r="P22" s="22" t="s">
        <v>69</v>
      </c>
      <c r="Q22" s="117">
        <v>0</v>
      </c>
      <c r="R22" s="116">
        <v>2022</v>
      </c>
      <c r="S22" s="122"/>
      <c r="T22" s="117">
        <v>0.2</v>
      </c>
      <c r="U22" s="117">
        <v>0.65</v>
      </c>
      <c r="V22" s="117">
        <v>1</v>
      </c>
      <c r="W22" s="117"/>
      <c r="X22" s="117">
        <v>1</v>
      </c>
      <c r="Y22" s="56"/>
      <c r="Z22" s="56">
        <v>21400</v>
      </c>
      <c r="AA22" s="56">
        <v>26750</v>
      </c>
      <c r="AB22" s="56">
        <v>5350</v>
      </c>
      <c r="AC22" s="56"/>
      <c r="AD22" s="67">
        <f t="shared" si="1"/>
        <v>53500</v>
      </c>
      <c r="AE22" s="56"/>
      <c r="AF22" s="68"/>
      <c r="AG22" s="56"/>
      <c r="AH22" s="68"/>
      <c r="AI22" s="56">
        <v>21400</v>
      </c>
      <c r="AJ22" s="68" t="s">
        <v>80</v>
      </c>
      <c r="AK22" s="56"/>
      <c r="AL22" s="68"/>
      <c r="AM22" s="56">
        <v>26750</v>
      </c>
      <c r="AN22" s="68" t="s">
        <v>80</v>
      </c>
      <c r="AO22" s="56"/>
      <c r="AP22" s="68"/>
      <c r="AQ22" s="56">
        <v>5350</v>
      </c>
      <c r="AR22" s="68" t="s">
        <v>80</v>
      </c>
      <c r="AS22" s="56"/>
      <c r="AT22" s="68"/>
      <c r="AU22" s="56"/>
      <c r="AV22" s="101"/>
      <c r="AW22" s="56"/>
      <c r="AX22" s="68"/>
      <c r="AY22" s="63">
        <f t="shared" si="0"/>
        <v>53500</v>
      </c>
      <c r="AZ22" s="23" t="s">
        <v>121</v>
      </c>
      <c r="BA22" s="69"/>
      <c r="BB22" s="70"/>
      <c r="BC22" s="70"/>
      <c r="BD22" s="56"/>
      <c r="BE22" s="70"/>
      <c r="BF22" s="147"/>
      <c r="BG22" s="147"/>
      <c r="BH22" s="69"/>
      <c r="BI22" s="70"/>
      <c r="BJ22" s="70"/>
      <c r="BK22" s="56"/>
      <c r="BL22" s="70"/>
      <c r="BM22" s="147"/>
      <c r="BN22" s="147"/>
    </row>
    <row r="23" spans="1:66" ht="71.25" customHeight="1">
      <c r="B23" s="179"/>
      <c r="C23" s="180"/>
      <c r="D23" s="112" t="s">
        <v>122</v>
      </c>
      <c r="E23" s="121">
        <v>0.03</v>
      </c>
      <c r="F23" s="114" t="s">
        <v>123</v>
      </c>
      <c r="G23" s="72" t="s">
        <v>62</v>
      </c>
      <c r="H23" s="72" t="s">
        <v>63</v>
      </c>
      <c r="I23" s="73" t="s">
        <v>64</v>
      </c>
      <c r="J23" s="22" t="s">
        <v>65</v>
      </c>
      <c r="K23" s="24">
        <v>46023</v>
      </c>
      <c r="L23" s="24">
        <v>46174</v>
      </c>
      <c r="M23" s="72" t="s">
        <v>74</v>
      </c>
      <c r="N23" s="22" t="s">
        <v>124</v>
      </c>
      <c r="O23" s="75" t="s">
        <v>125</v>
      </c>
      <c r="P23" s="22" t="s">
        <v>69</v>
      </c>
      <c r="Q23" s="116">
        <v>0</v>
      </c>
      <c r="R23" s="116">
        <v>2022</v>
      </c>
      <c r="S23" s="118"/>
      <c r="T23" s="118"/>
      <c r="U23" s="118"/>
      <c r="V23" s="116"/>
      <c r="W23" s="116">
        <v>396</v>
      </c>
      <c r="X23" s="116">
        <v>396</v>
      </c>
      <c r="Y23" s="56"/>
      <c r="Z23" s="56"/>
      <c r="AA23" s="56"/>
      <c r="AB23" s="56"/>
      <c r="AC23" s="56"/>
      <c r="AD23" s="67" t="str">
        <f t="shared" si="1"/>
        <v/>
      </c>
      <c r="AE23" s="56"/>
      <c r="AF23" s="101"/>
      <c r="AG23" s="56"/>
      <c r="AH23" s="68"/>
      <c r="AI23" s="56"/>
      <c r="AJ23" s="101"/>
      <c r="AK23" s="102"/>
      <c r="AL23" s="103"/>
      <c r="AM23" s="102"/>
      <c r="AN23" s="101"/>
      <c r="AO23" s="102"/>
      <c r="AP23" s="103"/>
      <c r="AQ23" s="102"/>
      <c r="AR23" s="68"/>
      <c r="AS23" s="56"/>
      <c r="AT23" s="68"/>
      <c r="AU23" s="56"/>
      <c r="AV23" s="68" t="s">
        <v>70</v>
      </c>
      <c r="AW23" s="56"/>
      <c r="AX23" s="68"/>
      <c r="AY23" s="63" t="str">
        <f t="shared" si="0"/>
        <v/>
      </c>
      <c r="AZ23" s="23" t="s">
        <v>126</v>
      </c>
      <c r="BA23" s="69"/>
      <c r="BB23" s="70"/>
      <c r="BC23" s="70"/>
      <c r="BD23" s="56"/>
      <c r="BE23" s="70"/>
      <c r="BF23" s="147"/>
      <c r="BG23" s="147"/>
      <c r="BH23" s="69"/>
      <c r="BI23" s="70"/>
      <c r="BJ23" s="70"/>
      <c r="BK23" s="56"/>
      <c r="BL23" s="70"/>
      <c r="BM23" s="147"/>
      <c r="BN23" s="147"/>
    </row>
    <row r="24" spans="1:66" ht="162" customHeight="1">
      <c r="B24" s="179"/>
      <c r="C24" s="180"/>
      <c r="D24" s="112" t="s">
        <v>127</v>
      </c>
      <c r="E24" s="121">
        <v>7.0000000000000007E-2</v>
      </c>
      <c r="F24" s="114" t="s">
        <v>61</v>
      </c>
      <c r="G24" s="72" t="s">
        <v>62</v>
      </c>
      <c r="H24" s="72" t="s">
        <v>63</v>
      </c>
      <c r="I24" s="73" t="s">
        <v>64</v>
      </c>
      <c r="J24" s="22" t="s">
        <v>65</v>
      </c>
      <c r="K24" s="24">
        <v>44774</v>
      </c>
      <c r="L24" s="144">
        <v>46264</v>
      </c>
      <c r="M24" s="72" t="s">
        <v>74</v>
      </c>
      <c r="N24" s="73" t="s">
        <v>128</v>
      </c>
      <c r="O24" s="142" t="s">
        <v>256</v>
      </c>
      <c r="P24" s="22" t="s">
        <v>69</v>
      </c>
      <c r="Q24" s="117">
        <v>0.15</v>
      </c>
      <c r="R24" s="116">
        <v>2022</v>
      </c>
      <c r="S24" s="117">
        <v>0.2</v>
      </c>
      <c r="T24" s="117">
        <v>0.3</v>
      </c>
      <c r="U24" s="117">
        <v>0.45</v>
      </c>
      <c r="V24" s="117">
        <v>0.8</v>
      </c>
      <c r="W24" s="117">
        <v>1</v>
      </c>
      <c r="X24" s="117">
        <v>1</v>
      </c>
      <c r="Y24" s="56">
        <v>64200</v>
      </c>
      <c r="Z24" s="56">
        <v>42800</v>
      </c>
      <c r="AA24" s="56">
        <v>32100</v>
      </c>
      <c r="AB24" s="56">
        <v>53500</v>
      </c>
      <c r="AC24" s="56">
        <v>21400</v>
      </c>
      <c r="AD24" s="67">
        <f t="shared" si="1"/>
        <v>214000</v>
      </c>
      <c r="AE24" s="56">
        <v>64200</v>
      </c>
      <c r="AF24" s="68" t="s">
        <v>80</v>
      </c>
      <c r="AG24" s="56"/>
      <c r="AH24" s="68"/>
      <c r="AI24" s="56">
        <v>42800</v>
      </c>
      <c r="AJ24" s="68" t="s">
        <v>80</v>
      </c>
      <c r="AK24" s="56"/>
      <c r="AL24" s="68"/>
      <c r="AM24" s="56">
        <v>32100</v>
      </c>
      <c r="AN24" s="68" t="s">
        <v>80</v>
      </c>
      <c r="AO24" s="56"/>
      <c r="AP24" s="68"/>
      <c r="AQ24" s="56">
        <v>53500</v>
      </c>
      <c r="AR24" s="68" t="s">
        <v>80</v>
      </c>
      <c r="AS24" s="56"/>
      <c r="AT24" s="68"/>
      <c r="AU24" s="56">
        <v>21400</v>
      </c>
      <c r="AV24" s="68" t="s">
        <v>80</v>
      </c>
      <c r="AW24" s="56"/>
      <c r="AX24" s="68"/>
      <c r="AY24" s="63">
        <f t="shared" si="0"/>
        <v>214000</v>
      </c>
      <c r="AZ24" s="23" t="s">
        <v>129</v>
      </c>
      <c r="BA24" s="69"/>
      <c r="BB24" s="70"/>
      <c r="BC24" s="70"/>
      <c r="BD24" s="56"/>
      <c r="BE24" s="70"/>
      <c r="BF24" s="147"/>
      <c r="BG24" s="147"/>
      <c r="BH24" s="69"/>
      <c r="BI24" s="70"/>
      <c r="BJ24" s="70"/>
      <c r="BK24" s="56"/>
      <c r="BL24" s="70"/>
      <c r="BM24" s="147"/>
      <c r="BN24" s="147"/>
    </row>
    <row r="25" spans="1:66" ht="71.25" customHeight="1">
      <c r="B25" s="179"/>
      <c r="C25" s="180"/>
      <c r="D25" s="112" t="s">
        <v>130</v>
      </c>
      <c r="E25" s="121">
        <v>0.04</v>
      </c>
      <c r="F25" s="123" t="s">
        <v>257</v>
      </c>
      <c r="G25" s="72" t="s">
        <v>62</v>
      </c>
      <c r="H25" s="72" t="s">
        <v>63</v>
      </c>
      <c r="I25" s="73" t="s">
        <v>64</v>
      </c>
      <c r="J25" s="22" t="s">
        <v>65</v>
      </c>
      <c r="K25" s="144">
        <v>46266</v>
      </c>
      <c r="L25" s="144">
        <v>46387</v>
      </c>
      <c r="M25" s="72" t="s">
        <v>74</v>
      </c>
      <c r="N25" s="22" t="s">
        <v>131</v>
      </c>
      <c r="O25" s="75" t="s">
        <v>132</v>
      </c>
      <c r="P25" s="22" t="s">
        <v>69</v>
      </c>
      <c r="Q25" s="116">
        <v>0</v>
      </c>
      <c r="R25" s="116">
        <v>2022</v>
      </c>
      <c r="S25" s="118"/>
      <c r="T25" s="118"/>
      <c r="U25" s="118"/>
      <c r="V25" s="118"/>
      <c r="W25" s="116">
        <v>1512</v>
      </c>
      <c r="X25" s="116">
        <v>1512</v>
      </c>
      <c r="Y25" s="56"/>
      <c r="Z25" s="56"/>
      <c r="AA25" s="56"/>
      <c r="AB25" s="56"/>
      <c r="AC25" s="56"/>
      <c r="AD25" s="67" t="str">
        <f t="shared" si="1"/>
        <v/>
      </c>
      <c r="AE25" s="56"/>
      <c r="AF25" s="101"/>
      <c r="AG25" s="56"/>
      <c r="AH25" s="68"/>
      <c r="AI25" s="56"/>
      <c r="AJ25" s="101"/>
      <c r="AK25" s="102"/>
      <c r="AL25" s="103"/>
      <c r="AM25" s="102"/>
      <c r="AN25" s="101"/>
      <c r="AO25" s="102"/>
      <c r="AP25" s="103"/>
      <c r="AQ25" s="102"/>
      <c r="AR25" s="101"/>
      <c r="AS25" s="102"/>
      <c r="AT25" s="103"/>
      <c r="AU25" s="102"/>
      <c r="AV25" s="68" t="s">
        <v>70</v>
      </c>
      <c r="AW25" s="56"/>
      <c r="AX25" s="68"/>
      <c r="AY25" s="63" t="str">
        <f t="shared" si="0"/>
        <v/>
      </c>
      <c r="AZ25" s="23" t="s">
        <v>133</v>
      </c>
      <c r="BA25" s="69"/>
      <c r="BB25" s="70"/>
      <c r="BC25" s="70"/>
      <c r="BD25" s="56"/>
      <c r="BE25" s="70"/>
      <c r="BF25" s="147"/>
      <c r="BG25" s="147"/>
      <c r="BH25" s="69"/>
      <c r="BI25" s="70"/>
      <c r="BJ25" s="70"/>
      <c r="BK25" s="56"/>
      <c r="BL25" s="70"/>
      <c r="BM25" s="147"/>
      <c r="BN25" s="147"/>
    </row>
    <row r="26" spans="1:66" ht="165.75" customHeight="1">
      <c r="B26" s="179"/>
      <c r="C26" s="180"/>
      <c r="D26" s="112" t="s">
        <v>134</v>
      </c>
      <c r="E26" s="121">
        <v>7.0000000000000007E-2</v>
      </c>
      <c r="F26" s="114" t="s">
        <v>61</v>
      </c>
      <c r="G26" s="72" t="s">
        <v>62</v>
      </c>
      <c r="H26" s="72" t="s">
        <v>63</v>
      </c>
      <c r="I26" s="73" t="s">
        <v>64</v>
      </c>
      <c r="J26" s="22" t="s">
        <v>65</v>
      </c>
      <c r="K26" s="24">
        <v>44774</v>
      </c>
      <c r="L26" s="24">
        <v>46022</v>
      </c>
      <c r="M26" s="72" t="s">
        <v>74</v>
      </c>
      <c r="N26" s="73" t="s">
        <v>135</v>
      </c>
      <c r="O26" s="142" t="s">
        <v>258</v>
      </c>
      <c r="P26" s="22" t="s">
        <v>69</v>
      </c>
      <c r="Q26" s="117">
        <v>0.15</v>
      </c>
      <c r="R26" s="116">
        <v>2022</v>
      </c>
      <c r="S26" s="117">
        <v>0.2</v>
      </c>
      <c r="T26" s="117">
        <v>0.35</v>
      </c>
      <c r="U26" s="117">
        <v>0.7</v>
      </c>
      <c r="V26" s="117">
        <v>1</v>
      </c>
      <c r="W26" s="117"/>
      <c r="X26" s="117">
        <v>1</v>
      </c>
      <c r="Y26" s="56">
        <v>34668</v>
      </c>
      <c r="Z26" s="56">
        <v>26001</v>
      </c>
      <c r="AA26" s="56">
        <v>17334</v>
      </c>
      <c r="AB26" s="56">
        <v>8667</v>
      </c>
      <c r="AC26" s="56"/>
      <c r="AD26" s="67">
        <f t="shared" si="1"/>
        <v>86670</v>
      </c>
      <c r="AE26" s="56">
        <v>34668</v>
      </c>
      <c r="AF26" s="68" t="s">
        <v>80</v>
      </c>
      <c r="AG26" s="56"/>
      <c r="AH26" s="68"/>
      <c r="AI26" s="56">
        <v>26001</v>
      </c>
      <c r="AJ26" s="68" t="s">
        <v>80</v>
      </c>
      <c r="AK26" s="56"/>
      <c r="AL26" s="68"/>
      <c r="AM26" s="56">
        <v>17334</v>
      </c>
      <c r="AN26" s="68" t="s">
        <v>80</v>
      </c>
      <c r="AO26" s="56"/>
      <c r="AP26" s="68"/>
      <c r="AQ26" s="56">
        <v>8667</v>
      </c>
      <c r="AR26" s="68" t="s">
        <v>80</v>
      </c>
      <c r="AS26" s="74"/>
      <c r="AT26" s="74"/>
      <c r="AU26" s="74"/>
      <c r="AV26" s="101"/>
      <c r="AW26" s="74"/>
      <c r="AX26" s="74"/>
      <c r="AY26" s="63">
        <f t="shared" si="0"/>
        <v>86670</v>
      </c>
      <c r="AZ26" s="23" t="s">
        <v>136</v>
      </c>
      <c r="BA26" s="69"/>
      <c r="BB26" s="70"/>
      <c r="BC26" s="70"/>
      <c r="BD26" s="56"/>
      <c r="BE26" s="70"/>
      <c r="BF26" s="147"/>
      <c r="BG26" s="147"/>
      <c r="BH26" s="69"/>
      <c r="BI26" s="70"/>
      <c r="BJ26" s="70"/>
      <c r="BK26" s="56"/>
      <c r="BL26" s="70"/>
      <c r="BM26" s="147"/>
      <c r="BN26" s="147"/>
    </row>
    <row r="27" spans="1:66" ht="71.25" customHeight="1">
      <c r="B27" s="179"/>
      <c r="C27" s="180"/>
      <c r="D27" s="112" t="s">
        <v>137</v>
      </c>
      <c r="E27" s="121">
        <v>0.04</v>
      </c>
      <c r="F27" s="123" t="s">
        <v>138</v>
      </c>
      <c r="G27" s="72" t="s">
        <v>62</v>
      </c>
      <c r="H27" s="72" t="s">
        <v>63</v>
      </c>
      <c r="I27" s="73" t="s">
        <v>64</v>
      </c>
      <c r="J27" s="22" t="s">
        <v>65</v>
      </c>
      <c r="K27" s="24">
        <v>46023</v>
      </c>
      <c r="L27" s="24">
        <v>46174</v>
      </c>
      <c r="M27" s="72" t="s">
        <v>74</v>
      </c>
      <c r="N27" s="22" t="s">
        <v>139</v>
      </c>
      <c r="O27" s="75" t="s">
        <v>140</v>
      </c>
      <c r="P27" s="22" t="s">
        <v>69</v>
      </c>
      <c r="Q27" s="116">
        <v>0</v>
      </c>
      <c r="R27" s="116">
        <v>2022</v>
      </c>
      <c r="S27" s="118"/>
      <c r="T27" s="118"/>
      <c r="U27" s="118"/>
      <c r="V27" s="116"/>
      <c r="W27" s="116">
        <v>662</v>
      </c>
      <c r="X27" s="116">
        <v>662</v>
      </c>
      <c r="Y27" s="56"/>
      <c r="Z27" s="56"/>
      <c r="AA27" s="56"/>
      <c r="AB27" s="56"/>
      <c r="AC27" s="56"/>
      <c r="AD27" s="67" t="str">
        <f t="shared" si="1"/>
        <v/>
      </c>
      <c r="AE27" s="56"/>
      <c r="AF27" s="101"/>
      <c r="AG27" s="56"/>
      <c r="AH27" s="68"/>
      <c r="AI27" s="56"/>
      <c r="AJ27" s="68"/>
      <c r="AK27" s="56"/>
      <c r="AL27" s="68"/>
      <c r="AM27" s="56"/>
      <c r="AN27" s="68"/>
      <c r="AO27" s="56"/>
      <c r="AP27" s="68"/>
      <c r="AQ27" s="74"/>
      <c r="AR27" s="68"/>
      <c r="AS27" s="74"/>
      <c r="AT27" s="74"/>
      <c r="AU27" s="74"/>
      <c r="AV27" s="68" t="s">
        <v>70</v>
      </c>
      <c r="AW27" s="74"/>
      <c r="AX27" s="74"/>
      <c r="AY27" s="63" t="str">
        <f t="shared" si="0"/>
        <v/>
      </c>
      <c r="AZ27" s="23" t="s">
        <v>141</v>
      </c>
      <c r="BA27" s="69"/>
      <c r="BB27" s="70"/>
      <c r="BC27" s="70"/>
      <c r="BD27" s="56"/>
      <c r="BE27" s="70"/>
      <c r="BF27" s="147"/>
      <c r="BG27" s="147"/>
      <c r="BH27" s="69"/>
      <c r="BI27" s="70"/>
      <c r="BJ27" s="70"/>
      <c r="BK27" s="56"/>
      <c r="BL27" s="70"/>
      <c r="BM27" s="147"/>
      <c r="BN27" s="147"/>
    </row>
    <row r="28" spans="1:66" ht="152.25" customHeight="1">
      <c r="B28" s="179"/>
      <c r="C28" s="180"/>
      <c r="D28" s="112" t="s">
        <v>142</v>
      </c>
      <c r="E28" s="121">
        <v>7.0000000000000007E-2</v>
      </c>
      <c r="F28" s="114" t="s">
        <v>61</v>
      </c>
      <c r="G28" s="72" t="s">
        <v>62</v>
      </c>
      <c r="H28" s="72" t="s">
        <v>63</v>
      </c>
      <c r="I28" s="73" t="s">
        <v>64</v>
      </c>
      <c r="J28" s="22" t="s">
        <v>65</v>
      </c>
      <c r="K28" s="24">
        <v>44927</v>
      </c>
      <c r="L28" s="144">
        <v>46264</v>
      </c>
      <c r="M28" s="72" t="s">
        <v>74</v>
      </c>
      <c r="N28" s="73" t="s">
        <v>143</v>
      </c>
      <c r="O28" s="142" t="s">
        <v>259</v>
      </c>
      <c r="P28" s="22" t="s">
        <v>69</v>
      </c>
      <c r="Q28" s="117">
        <v>0</v>
      </c>
      <c r="R28" s="116">
        <v>2022</v>
      </c>
      <c r="S28" s="122"/>
      <c r="T28" s="117">
        <v>0.2</v>
      </c>
      <c r="U28" s="117">
        <v>0.45</v>
      </c>
      <c r="V28" s="117">
        <v>0.8</v>
      </c>
      <c r="W28" s="117">
        <v>1</v>
      </c>
      <c r="X28" s="117">
        <v>1</v>
      </c>
      <c r="Y28" s="56"/>
      <c r="Z28" s="56">
        <v>23112</v>
      </c>
      <c r="AA28" s="56">
        <v>34668</v>
      </c>
      <c r="AB28" s="56">
        <v>40446</v>
      </c>
      <c r="AC28" s="56">
        <v>17334</v>
      </c>
      <c r="AD28" s="67">
        <f t="shared" si="1"/>
        <v>115560</v>
      </c>
      <c r="AE28" s="56"/>
      <c r="AF28" s="68"/>
      <c r="AG28" s="56"/>
      <c r="AH28" s="68"/>
      <c r="AI28" s="56">
        <v>23112</v>
      </c>
      <c r="AJ28" s="68" t="s">
        <v>80</v>
      </c>
      <c r="AK28" s="56"/>
      <c r="AL28" s="68"/>
      <c r="AM28" s="56">
        <v>34668</v>
      </c>
      <c r="AN28" s="68" t="s">
        <v>80</v>
      </c>
      <c r="AO28" s="56"/>
      <c r="AP28" s="68"/>
      <c r="AQ28" s="56">
        <v>40446</v>
      </c>
      <c r="AR28" s="68" t="s">
        <v>80</v>
      </c>
      <c r="AS28" s="56"/>
      <c r="AT28" s="68"/>
      <c r="AU28" s="56">
        <v>17334</v>
      </c>
      <c r="AV28" s="68" t="s">
        <v>80</v>
      </c>
      <c r="AW28" s="56"/>
      <c r="AX28" s="68"/>
      <c r="AY28" s="63">
        <f t="shared" si="0"/>
        <v>115560</v>
      </c>
      <c r="AZ28" s="23" t="s">
        <v>144</v>
      </c>
      <c r="BA28" s="69"/>
      <c r="BB28" s="70"/>
      <c r="BC28" s="70"/>
      <c r="BD28" s="56"/>
      <c r="BE28" s="70"/>
      <c r="BF28" s="147"/>
      <c r="BG28" s="147"/>
      <c r="BH28" s="69"/>
      <c r="BI28" s="70"/>
      <c r="BJ28" s="70"/>
      <c r="BK28" s="56"/>
      <c r="BL28" s="70"/>
      <c r="BM28" s="147"/>
      <c r="BN28" s="147"/>
    </row>
    <row r="29" spans="1:66" ht="71.25" customHeight="1" thickBot="1">
      <c r="B29" s="179"/>
      <c r="C29" s="180"/>
      <c r="D29" s="112" t="s">
        <v>260</v>
      </c>
      <c r="E29" s="121">
        <v>0.04</v>
      </c>
      <c r="F29" s="123" t="s">
        <v>145</v>
      </c>
      <c r="G29" s="72" t="s">
        <v>62</v>
      </c>
      <c r="H29" s="72" t="s">
        <v>63</v>
      </c>
      <c r="I29" s="73" t="s">
        <v>64</v>
      </c>
      <c r="J29" s="22" t="s">
        <v>65</v>
      </c>
      <c r="K29" s="144">
        <v>46266</v>
      </c>
      <c r="L29" s="144">
        <v>46387</v>
      </c>
      <c r="M29" s="72" t="s">
        <v>74</v>
      </c>
      <c r="N29" s="22" t="s">
        <v>146</v>
      </c>
      <c r="O29" s="75" t="s">
        <v>147</v>
      </c>
      <c r="P29" s="22" t="s">
        <v>69</v>
      </c>
      <c r="Q29" s="116">
        <v>0</v>
      </c>
      <c r="R29" s="116">
        <v>2022</v>
      </c>
      <c r="S29" s="118"/>
      <c r="T29" s="118"/>
      <c r="U29" s="118"/>
      <c r="V29" s="118"/>
      <c r="W29" s="116">
        <v>789</v>
      </c>
      <c r="X29" s="116">
        <v>789</v>
      </c>
      <c r="Y29" s="56"/>
      <c r="Z29" s="56"/>
      <c r="AA29" s="56"/>
      <c r="AB29" s="56"/>
      <c r="AC29" s="56"/>
      <c r="AD29" s="67" t="str">
        <f t="shared" si="1"/>
        <v/>
      </c>
      <c r="AE29" s="56"/>
      <c r="AF29" s="101"/>
      <c r="AG29" s="56"/>
      <c r="AH29" s="68"/>
      <c r="AI29" s="56"/>
      <c r="AJ29" s="101"/>
      <c r="AK29" s="102"/>
      <c r="AL29" s="103"/>
      <c r="AM29" s="102"/>
      <c r="AN29" s="101"/>
      <c r="AO29" s="102"/>
      <c r="AP29" s="103"/>
      <c r="AQ29" s="102"/>
      <c r="AR29" s="101"/>
      <c r="AS29" s="102"/>
      <c r="AT29" s="103"/>
      <c r="AU29" s="102"/>
      <c r="AV29" s="68" t="s">
        <v>70</v>
      </c>
      <c r="AW29" s="56"/>
      <c r="AX29" s="68"/>
      <c r="AY29" s="63" t="str">
        <f t="shared" si="0"/>
        <v/>
      </c>
      <c r="AZ29" s="23" t="s">
        <v>148</v>
      </c>
      <c r="BA29" s="69"/>
      <c r="BB29" s="70"/>
      <c r="BC29" s="70"/>
      <c r="BD29" s="56"/>
      <c r="BE29" s="70"/>
      <c r="BF29" s="147"/>
      <c r="BG29" s="147"/>
      <c r="BH29" s="69"/>
      <c r="BI29" s="70"/>
      <c r="BJ29" s="70"/>
      <c r="BK29" s="56"/>
      <c r="BL29" s="70"/>
      <c r="BM29" s="147"/>
      <c r="BN29" s="147"/>
    </row>
    <row r="30" spans="1:66" ht="24" customHeight="1">
      <c r="A30" s="36"/>
      <c r="B30" s="38"/>
      <c r="C30" s="37"/>
      <c r="D30" s="37"/>
      <c r="E30" s="37"/>
      <c r="F30" s="37"/>
      <c r="G30" s="37"/>
      <c r="H30" s="37"/>
      <c r="I30" s="37"/>
      <c r="J30" s="37"/>
      <c r="K30" s="37"/>
      <c r="L30" s="37"/>
      <c r="M30" s="37"/>
      <c r="N30" s="37"/>
      <c r="O30" s="37"/>
      <c r="P30" s="37"/>
      <c r="Q30" s="37"/>
      <c r="R30" s="37"/>
      <c r="S30" s="37"/>
      <c r="T30" s="134"/>
      <c r="U30" s="40" t="s">
        <v>149</v>
      </c>
      <c r="V30" s="40"/>
      <c r="W30" s="62"/>
      <c r="X30" s="17"/>
      <c r="Y30" s="137">
        <f t="shared" ref="Y30:AD30" si="2">IF(SUM(Y10:Y29)=0,"",SUM(Y10:Y29))</f>
        <v>147008</v>
      </c>
      <c r="Z30" s="137">
        <f t="shared" si="2"/>
        <v>212521</v>
      </c>
      <c r="AA30" s="137">
        <f t="shared" si="2"/>
        <v>249884</v>
      </c>
      <c r="AB30" s="137">
        <f t="shared" si="2"/>
        <v>194815</v>
      </c>
      <c r="AC30" s="137">
        <f t="shared" si="2"/>
        <v>47294</v>
      </c>
      <c r="AD30" s="137">
        <f t="shared" si="2"/>
        <v>851522</v>
      </c>
      <c r="AE30" s="154">
        <f>IF((SUM(AE10:AE29)+SUM(AG10:AG29))=0,"",SUM(AE10:AE29)+SUM(AG10:AG29))</f>
        <v>147008</v>
      </c>
      <c r="AF30" s="155"/>
      <c r="AG30" s="155"/>
      <c r="AH30" s="156"/>
      <c r="AI30" s="154">
        <f>IF((SUM(AI10:AI29)+SUM(AK10:AK29))=0,"",SUM(AI10:AI29)+SUM(AK10:AK29))</f>
        <v>212521</v>
      </c>
      <c r="AJ30" s="155"/>
      <c r="AK30" s="155"/>
      <c r="AL30" s="156"/>
      <c r="AM30" s="154">
        <f>IF((SUM(AM10:AM29)+SUM(AO10:AO29))=0,"",SUM(AM10:AM29)+SUM(AO10:AO29))</f>
        <v>249884</v>
      </c>
      <c r="AN30" s="155"/>
      <c r="AO30" s="155"/>
      <c r="AP30" s="156"/>
      <c r="AQ30" s="158">
        <f>IF((SUM(AQ10:AQ29)+SUM(AS10:AS29))=0,"",SUM(AQ10:AQ29)+SUM(AS10:AS29))</f>
        <v>194815</v>
      </c>
      <c r="AR30" s="159"/>
      <c r="AS30" s="159"/>
      <c r="AT30" s="160"/>
      <c r="AU30" s="158">
        <f>IF((SUM(AU10:AU29)+SUM(AW10:AW29))=0,"",SUM(AU10:AU29)+SUM(AW10:AW29))</f>
        <v>47294</v>
      </c>
      <c r="AV30" s="159"/>
      <c r="AW30" s="159"/>
      <c r="AX30" s="160"/>
      <c r="AY30" s="138">
        <f>IF(SUM(AY10:AY29)=0,"",SUM(AY10:AY29))</f>
        <v>851522</v>
      </c>
      <c r="AZ30" s="76"/>
      <c r="BA30" s="77"/>
      <c r="BB30" s="77"/>
      <c r="BC30" s="77"/>
      <c r="BD30" s="77"/>
      <c r="BE30" s="77"/>
      <c r="BF30" s="77"/>
      <c r="BG30" s="77"/>
      <c r="BH30" s="77"/>
      <c r="BI30" s="77"/>
      <c r="BJ30" s="77"/>
      <c r="BK30" s="77"/>
      <c r="BL30" s="77"/>
      <c r="BM30" s="77"/>
      <c r="BN30" s="77"/>
    </row>
    <row r="31" spans="1:66" ht="25.5">
      <c r="B31" s="39"/>
      <c r="C31" s="40"/>
      <c r="D31" s="40"/>
      <c r="E31" s="40"/>
      <c r="F31" s="40"/>
      <c r="G31" s="40"/>
      <c r="H31" s="40"/>
      <c r="I31" s="40"/>
      <c r="J31" s="40"/>
      <c r="K31" s="40"/>
      <c r="L31" s="40"/>
      <c r="M31" s="40"/>
      <c r="N31" s="40"/>
      <c r="O31" s="40"/>
      <c r="P31" s="40"/>
      <c r="Q31" s="40"/>
      <c r="R31" s="40"/>
      <c r="T31" s="40"/>
      <c r="U31" s="40"/>
      <c r="V31" s="40"/>
      <c r="W31" s="40" t="s">
        <v>150</v>
      </c>
      <c r="X31" s="40"/>
      <c r="Y31" s="40"/>
      <c r="Z31" s="40"/>
      <c r="AA31" s="40"/>
      <c r="AB31" s="40"/>
      <c r="AC31" s="40"/>
      <c r="AD31" s="78"/>
      <c r="AE31" s="135">
        <f>IF(OR(Y30="",AE30=""),"",AE30-Y30)</f>
        <v>0</v>
      </c>
      <c r="AF31" s="135"/>
      <c r="AG31" s="135"/>
      <c r="AH31" s="135"/>
      <c r="AI31" s="135">
        <f>IF(OR(Z30="",AI30=""),"",AI30-Z30)</f>
        <v>0</v>
      </c>
      <c r="AJ31" s="135"/>
      <c r="AK31" s="135"/>
      <c r="AL31" s="135"/>
      <c r="AM31" s="135">
        <f>IF(OR(AA30="",AM30=""),"",AM30-AA30)</f>
        <v>0</v>
      </c>
      <c r="AN31" s="135"/>
      <c r="AO31" s="135"/>
      <c r="AP31" s="135"/>
      <c r="AQ31" s="135">
        <f>IF(OR(AB30="",AQ30=""),"",AQ30-AB30)</f>
        <v>0</v>
      </c>
      <c r="AR31" s="135"/>
      <c r="AS31" s="135"/>
      <c r="AT31" s="135"/>
      <c r="AU31" s="135">
        <f>IF(OR(AC30="",AU30=""),"",AU30-AC30)</f>
        <v>0</v>
      </c>
      <c r="AV31" s="135"/>
      <c r="AW31" s="135"/>
      <c r="AX31" s="135"/>
      <c r="AY31" s="136">
        <f>IF(OR(AY30="",AD30=""),"",AY30-AD30)</f>
        <v>0</v>
      </c>
      <c r="AZ31" s="79" t="s">
        <v>151</v>
      </c>
      <c r="BA31" s="150"/>
      <c r="BB31" s="150"/>
      <c r="BC31" s="150"/>
      <c r="BD31" s="80" t="str">
        <f>IF(SUM(BD10:BD29)=0,"",SUM(BD10:BD29))</f>
        <v/>
      </c>
      <c r="BE31" s="70" t="str">
        <f>IFERROR(BD31/AE30,"")</f>
        <v/>
      </c>
      <c r="BF31" s="71" t="str">
        <f>IF(SUMPRODUCT(BF10:BF29,$C$10:$C$29)=0,"",SUMPRODUCT(BF10:BF29,$C$10:$C$29))</f>
        <v/>
      </c>
      <c r="BG31" s="71" t="str">
        <f>IF(SUMPRODUCT(BG10:BG29,$C$10:$C$29)=0,"",SUMPRODUCT(BG10:BG29,$C$10:$C$29))</f>
        <v/>
      </c>
      <c r="BH31" s="150"/>
      <c r="BI31" s="150"/>
      <c r="BJ31" s="150"/>
      <c r="BK31" s="80" t="str">
        <f>IF(SUM(BK10:BK29,BD10:BD29)=0,"",SUM(BK10:BK29,BD10:BD29))</f>
        <v/>
      </c>
      <c r="BL31" s="70" t="str">
        <f>IFERROR(BK31/AE30,"")</f>
        <v/>
      </c>
      <c r="BM31" s="140" t="str">
        <f>IF(SUMPRODUCT(BM10:BM29,$C$10:$C$29)=0,"",SUMPRODUCT(BM10:BM29,$C$10:$C$29))</f>
        <v/>
      </c>
      <c r="BN31" s="140" t="str">
        <f>IF(SUMPRODUCT(BN10:BN29,$C$10:$C$29)=0,"",SUMPRODUCT(BN10:BN29,$C$10:$C$29))</f>
        <v/>
      </c>
    </row>
    <row r="32" spans="1:66" ht="34.5" customHeight="1" thickBot="1">
      <c r="B32" s="41" t="s">
        <v>152</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61"/>
      <c r="AQ32" s="61"/>
      <c r="AR32" s="61"/>
      <c r="AS32" s="61"/>
      <c r="AT32" s="61"/>
      <c r="AU32" s="61"/>
      <c r="AV32" s="61"/>
      <c r="AW32" s="61"/>
      <c r="AX32" s="61"/>
      <c r="AY32" s="25"/>
      <c r="AZ32" s="25"/>
      <c r="BA32" s="25"/>
      <c r="BB32" s="61"/>
      <c r="BC32" s="61"/>
      <c r="BD32" s="61"/>
      <c r="BE32" s="61"/>
      <c r="BF32" s="25"/>
      <c r="BG32" s="25"/>
      <c r="BH32" s="25"/>
      <c r="BI32" s="61"/>
      <c r="BJ32" s="61"/>
      <c r="BK32" s="61"/>
      <c r="BL32" s="61"/>
      <c r="BM32" s="25"/>
      <c r="BN32" s="25"/>
    </row>
    <row r="33" spans="2:68" ht="33.75" customHeight="1">
      <c r="B33" s="81" t="s">
        <v>153</v>
      </c>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row>
    <row r="34" spans="2:68" ht="15.75" customHeight="1">
      <c r="B34" s="181" t="s">
        <v>154</v>
      </c>
      <c r="C34" s="82" t="s">
        <v>155</v>
      </c>
      <c r="D34" s="83"/>
      <c r="E34" s="83"/>
      <c r="F34" s="83"/>
      <c r="G34" s="83"/>
      <c r="H34" s="83"/>
      <c r="I34" s="83"/>
      <c r="J34" s="83"/>
      <c r="K34" s="83"/>
      <c r="L34" s="83"/>
      <c r="M34" s="83"/>
      <c r="N34" s="83"/>
      <c r="O34" s="83"/>
      <c r="P34" s="83"/>
      <c r="Q34" s="83"/>
      <c r="R34" s="83"/>
      <c r="S34" s="83"/>
      <c r="T34" s="83"/>
      <c r="U34" s="83"/>
      <c r="V34" s="83"/>
      <c r="W34" s="84"/>
      <c r="X34" s="84"/>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row>
    <row r="35" spans="2:68" ht="15.75" customHeight="1">
      <c r="B35" s="182"/>
      <c r="C35" s="86" t="s">
        <v>156</v>
      </c>
      <c r="D35" s="87"/>
      <c r="E35" s="87"/>
      <c r="F35" s="87"/>
      <c r="G35" s="87"/>
      <c r="H35" s="87"/>
      <c r="I35" s="87"/>
      <c r="J35" s="87"/>
      <c r="K35" s="87"/>
      <c r="L35" s="87"/>
      <c r="M35" s="87"/>
      <c r="N35" s="87"/>
      <c r="O35" s="87"/>
      <c r="P35" s="87"/>
      <c r="Q35" s="87"/>
      <c r="R35" s="87"/>
      <c r="S35" s="87"/>
      <c r="T35" s="87"/>
      <c r="U35" s="87"/>
      <c r="V35" s="87"/>
      <c r="W35" s="88"/>
      <c r="X35" s="88"/>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row>
    <row r="36" spans="2:68" ht="15.75" customHeight="1">
      <c r="B36" s="182"/>
      <c r="C36" s="86" t="s">
        <v>157</v>
      </c>
      <c r="D36" s="87"/>
      <c r="E36" s="87"/>
      <c r="F36" s="87"/>
      <c r="G36" s="87"/>
      <c r="H36" s="87"/>
      <c r="I36" s="87"/>
      <c r="J36" s="87"/>
      <c r="K36" s="87"/>
      <c r="L36" s="87"/>
      <c r="M36" s="87"/>
      <c r="N36" s="87"/>
      <c r="O36" s="87"/>
      <c r="P36" s="87"/>
      <c r="Q36" s="87"/>
      <c r="R36" s="87"/>
      <c r="S36" s="87"/>
      <c r="T36" s="87"/>
      <c r="U36" s="87"/>
      <c r="V36" s="87"/>
      <c r="W36" s="88"/>
      <c r="X36" s="88"/>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row>
    <row r="37" spans="2:68" ht="15.75" customHeight="1">
      <c r="B37" s="85"/>
      <c r="C37" s="89" t="s">
        <v>158</v>
      </c>
      <c r="D37" s="87"/>
      <c r="E37" s="87"/>
      <c r="F37" s="87"/>
      <c r="G37" s="87"/>
      <c r="H37" s="87"/>
      <c r="I37" s="87"/>
      <c r="J37" s="87"/>
      <c r="K37" s="87"/>
      <c r="L37" s="87"/>
      <c r="M37" s="87"/>
      <c r="N37" s="87"/>
      <c r="O37" s="87"/>
      <c r="P37" s="87"/>
      <c r="Q37" s="87"/>
      <c r="R37" s="87"/>
      <c r="S37" s="87"/>
      <c r="T37" s="87"/>
      <c r="U37" s="87"/>
      <c r="V37" s="87"/>
      <c r="W37" s="88"/>
      <c r="X37" s="88"/>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row>
    <row r="38" spans="2:68" ht="15.75" customHeight="1">
      <c r="B38" s="168" t="s">
        <v>159</v>
      </c>
      <c r="C38" s="90" t="s">
        <v>160</v>
      </c>
      <c r="D38" s="91"/>
      <c r="E38" s="91"/>
      <c r="F38" s="91"/>
      <c r="G38" s="91"/>
      <c r="H38" s="91"/>
      <c r="I38" s="91"/>
      <c r="J38" s="91"/>
      <c r="K38" s="91"/>
      <c r="L38" s="91"/>
      <c r="M38" s="91"/>
      <c r="N38" s="91"/>
      <c r="O38" s="91"/>
      <c r="P38" s="91"/>
      <c r="Q38" s="91"/>
      <c r="R38" s="91"/>
      <c r="S38" s="91"/>
      <c r="T38" s="91"/>
      <c r="U38" s="91"/>
      <c r="V38" s="91"/>
      <c r="W38" s="92"/>
      <c r="X38" s="92"/>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row>
    <row r="39" spans="2:68" ht="15.75" customHeight="1">
      <c r="B39" s="169"/>
      <c r="C39" s="93" t="s">
        <v>161</v>
      </c>
      <c r="D39" s="94"/>
      <c r="E39" s="94"/>
      <c r="F39" s="94"/>
      <c r="G39" s="94"/>
      <c r="H39" s="94"/>
      <c r="I39" s="94"/>
      <c r="J39" s="94"/>
      <c r="K39" s="94"/>
      <c r="L39" s="94"/>
      <c r="M39" s="94"/>
      <c r="N39" s="94"/>
      <c r="O39" s="94"/>
      <c r="P39" s="94"/>
      <c r="Q39" s="94"/>
      <c r="R39" s="94"/>
      <c r="S39" s="94"/>
      <c r="T39" s="94"/>
      <c r="U39" s="94"/>
      <c r="V39" s="94"/>
      <c r="W39" s="95"/>
      <c r="X39" s="95"/>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row>
    <row r="40" spans="2:68" ht="15.75" customHeight="1">
      <c r="B40" s="169"/>
      <c r="C40" s="93" t="s">
        <v>162</v>
      </c>
      <c r="D40" s="94"/>
      <c r="E40" s="94"/>
      <c r="F40" s="94"/>
      <c r="G40" s="94"/>
      <c r="H40" s="94"/>
      <c r="I40" s="94"/>
      <c r="J40" s="94"/>
      <c r="K40" s="94"/>
      <c r="L40" s="94"/>
      <c r="M40" s="94"/>
      <c r="N40" s="94"/>
      <c r="O40" s="94"/>
      <c r="P40" s="94"/>
      <c r="Q40" s="94"/>
      <c r="R40" s="94"/>
      <c r="S40" s="94"/>
      <c r="T40" s="94"/>
      <c r="U40" s="94"/>
      <c r="V40" s="94"/>
      <c r="W40" s="95"/>
      <c r="X40" s="95"/>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row>
    <row r="41" spans="2:68" ht="15.75" customHeight="1">
      <c r="B41" s="170" t="s">
        <v>163</v>
      </c>
      <c r="C41" s="90" t="s">
        <v>160</v>
      </c>
      <c r="D41" s="91"/>
      <c r="E41" s="91"/>
      <c r="F41" s="91"/>
      <c r="G41" s="91"/>
      <c r="H41" s="91"/>
      <c r="I41" s="91"/>
      <c r="J41" s="91"/>
      <c r="K41" s="91"/>
      <c r="L41" s="91"/>
      <c r="M41" s="91"/>
      <c r="N41" s="91"/>
      <c r="O41" s="91"/>
      <c r="P41" s="91"/>
      <c r="Q41" s="91"/>
      <c r="R41" s="91"/>
      <c r="S41" s="91"/>
      <c r="T41" s="91"/>
      <c r="U41" s="91"/>
      <c r="V41" s="91"/>
      <c r="W41" s="92"/>
      <c r="X41" s="92"/>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row>
    <row r="42" spans="2:68" ht="15.75" customHeight="1">
      <c r="B42" s="171"/>
      <c r="C42" s="93" t="s">
        <v>161</v>
      </c>
      <c r="D42" s="94"/>
      <c r="E42" s="94"/>
      <c r="F42" s="94"/>
      <c r="G42" s="94"/>
      <c r="H42" s="94"/>
      <c r="I42" s="94"/>
      <c r="J42" s="94"/>
      <c r="K42" s="94"/>
      <c r="L42" s="94"/>
      <c r="M42" s="94"/>
      <c r="N42" s="94"/>
      <c r="O42" s="94"/>
      <c r="P42" s="94"/>
      <c r="Q42" s="94"/>
      <c r="R42" s="94"/>
      <c r="S42" s="94"/>
      <c r="T42" s="94"/>
      <c r="U42" s="94"/>
      <c r="V42" s="94"/>
      <c r="W42" s="95"/>
      <c r="X42" s="95"/>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row>
    <row r="43" spans="2:68" ht="15.75" customHeight="1">
      <c r="B43" s="171"/>
      <c r="C43" s="93" t="s">
        <v>162</v>
      </c>
      <c r="D43" s="94"/>
      <c r="E43" s="94"/>
      <c r="F43" s="94"/>
      <c r="G43" s="94"/>
      <c r="H43" s="94"/>
      <c r="I43" s="94"/>
      <c r="J43" s="94"/>
      <c r="K43" s="94"/>
      <c r="L43" s="94"/>
      <c r="M43" s="94"/>
      <c r="N43" s="94"/>
      <c r="O43" s="94"/>
      <c r="P43" s="94"/>
      <c r="Q43" s="94"/>
      <c r="R43" s="94"/>
      <c r="S43" s="94"/>
      <c r="T43" s="94"/>
      <c r="U43" s="94"/>
      <c r="V43" s="94"/>
      <c r="W43" s="95"/>
      <c r="X43" s="95"/>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row>
    <row r="44" spans="2:68" ht="15.75" customHeight="1">
      <c r="B44" s="170" t="s">
        <v>164</v>
      </c>
      <c r="C44" s="90" t="s">
        <v>160</v>
      </c>
      <c r="D44" s="91"/>
      <c r="E44" s="91"/>
      <c r="F44" s="91"/>
      <c r="G44" s="91"/>
      <c r="H44" s="91"/>
      <c r="I44" s="91"/>
      <c r="J44" s="91"/>
      <c r="K44" s="91"/>
      <c r="L44" s="91"/>
      <c r="M44" s="91"/>
      <c r="N44" s="91"/>
      <c r="O44" s="91"/>
      <c r="P44" s="91"/>
      <c r="Q44" s="91"/>
      <c r="R44" s="91"/>
      <c r="S44" s="91"/>
      <c r="T44" s="91"/>
      <c r="U44" s="91"/>
      <c r="V44" s="91"/>
      <c r="W44" s="92"/>
      <c r="X44" s="92"/>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row>
    <row r="45" spans="2:68" ht="15.75" customHeight="1">
      <c r="B45" s="171"/>
      <c r="C45" s="93" t="s">
        <v>161</v>
      </c>
      <c r="D45" s="94"/>
      <c r="E45" s="94"/>
      <c r="F45" s="94"/>
      <c r="G45" s="94"/>
      <c r="H45" s="94"/>
      <c r="I45" s="94"/>
      <c r="J45" s="94"/>
      <c r="K45" s="94"/>
      <c r="L45" s="94"/>
      <c r="M45" s="94"/>
      <c r="N45" s="94"/>
      <c r="O45" s="94"/>
      <c r="P45" s="94"/>
      <c r="Q45" s="94"/>
      <c r="R45" s="94"/>
      <c r="S45" s="94"/>
      <c r="T45" s="94"/>
      <c r="U45" s="94"/>
      <c r="V45" s="94"/>
      <c r="W45" s="95"/>
      <c r="X45" s="95"/>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row>
    <row r="46" spans="2:68" ht="15.75" customHeight="1">
      <c r="B46" s="171"/>
      <c r="C46" s="93" t="s">
        <v>162</v>
      </c>
      <c r="D46" s="94"/>
      <c r="E46" s="94"/>
      <c r="F46" s="94"/>
      <c r="G46" s="94"/>
      <c r="H46" s="94"/>
      <c r="I46" s="94"/>
      <c r="J46" s="94"/>
      <c r="K46" s="94"/>
      <c r="L46" s="94"/>
      <c r="M46" s="94"/>
      <c r="N46" s="94"/>
      <c r="O46" s="94"/>
      <c r="P46" s="94"/>
      <c r="Q46" s="94"/>
      <c r="R46" s="94"/>
      <c r="S46" s="94"/>
      <c r="T46" s="94"/>
      <c r="U46" s="94"/>
      <c r="V46" s="94"/>
      <c r="W46" s="95"/>
      <c r="X46" s="95"/>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row>
    <row r="47" spans="2:68" ht="15.75" customHeight="1">
      <c r="B47" s="165" t="s">
        <v>165</v>
      </c>
      <c r="C47" s="90" t="s">
        <v>160</v>
      </c>
      <c r="D47" s="91"/>
      <c r="E47" s="91"/>
      <c r="F47" s="91"/>
      <c r="G47" s="91"/>
      <c r="H47" s="91"/>
      <c r="I47" s="91"/>
      <c r="J47" s="91"/>
      <c r="K47" s="91"/>
      <c r="L47" s="91"/>
      <c r="M47" s="91"/>
      <c r="N47" s="91"/>
      <c r="O47" s="91"/>
      <c r="P47" s="91"/>
      <c r="Q47" s="91"/>
      <c r="R47" s="91"/>
      <c r="S47" s="91"/>
      <c r="T47" s="91"/>
      <c r="U47" s="91"/>
      <c r="V47" s="91"/>
      <c r="W47" s="92"/>
      <c r="X47" s="92"/>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row>
    <row r="48" spans="2:68" ht="15.75" customHeight="1">
      <c r="B48" s="166"/>
      <c r="C48" s="93" t="s">
        <v>161</v>
      </c>
      <c r="D48" s="94"/>
      <c r="E48" s="94"/>
      <c r="F48" s="94"/>
      <c r="G48" s="94"/>
      <c r="H48" s="94"/>
      <c r="I48" s="94"/>
      <c r="J48" s="94"/>
      <c r="K48" s="94"/>
      <c r="L48" s="94"/>
      <c r="M48" s="94"/>
      <c r="N48" s="94"/>
      <c r="O48" s="94"/>
      <c r="P48" s="94"/>
      <c r="Q48" s="94"/>
      <c r="R48" s="94"/>
      <c r="S48" s="94"/>
      <c r="T48" s="94"/>
      <c r="U48" s="94"/>
      <c r="V48" s="94"/>
      <c r="W48" s="95"/>
      <c r="X48" s="95"/>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row>
    <row r="49" spans="2:68" ht="15.75" customHeight="1" thickBot="1">
      <c r="B49" s="167"/>
      <c r="C49" s="96" t="s">
        <v>162</v>
      </c>
      <c r="D49" s="97"/>
      <c r="E49" s="97"/>
      <c r="F49" s="97"/>
      <c r="G49" s="97"/>
      <c r="H49" s="97"/>
      <c r="I49" s="97"/>
      <c r="J49" s="97"/>
      <c r="K49" s="97"/>
      <c r="L49" s="97"/>
      <c r="M49" s="97"/>
      <c r="N49" s="97"/>
      <c r="O49" s="97"/>
      <c r="P49" s="97"/>
      <c r="Q49" s="97"/>
      <c r="R49" s="97"/>
      <c r="S49" s="97"/>
      <c r="T49" s="97"/>
      <c r="U49" s="97"/>
      <c r="V49" s="97"/>
      <c r="W49" s="98"/>
      <c r="X49" s="98"/>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row>
    <row r="50" spans="2:68" ht="15.75" customHeight="1"/>
    <row r="51" spans="2:68" ht="33.75" customHeight="1">
      <c r="B51" s="17" t="s">
        <v>166</v>
      </c>
    </row>
    <row r="68" spans="2:68" ht="33.75" customHeight="1">
      <c r="B68" s="19"/>
      <c r="C68" s="20"/>
      <c r="D68" s="19"/>
      <c r="E68" s="19"/>
      <c r="F68" s="19"/>
      <c r="G68" s="19"/>
      <c r="H68" s="19"/>
      <c r="I68" s="19"/>
      <c r="J68" s="19"/>
      <c r="K68" s="19"/>
      <c r="L68" s="19"/>
      <c r="M68" s="19"/>
      <c r="N68" s="19"/>
      <c r="O68" s="19"/>
      <c r="P68" s="19"/>
      <c r="Q68" s="19"/>
      <c r="R68" s="19"/>
      <c r="S68" s="19"/>
      <c r="T68" s="19"/>
      <c r="U68" s="19"/>
      <c r="V68" s="19"/>
      <c r="W68" s="100"/>
      <c r="X68" s="100"/>
      <c r="Y68" s="100"/>
      <c r="Z68" s="100"/>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row>
    <row r="69" spans="2:68" ht="33.75" customHeight="1">
      <c r="B69" s="19"/>
      <c r="C69" s="20"/>
      <c r="D69" s="19"/>
      <c r="E69" s="19"/>
      <c r="F69" s="19"/>
      <c r="G69" s="19"/>
      <c r="H69" s="19"/>
      <c r="I69" s="19"/>
      <c r="J69" s="19"/>
      <c r="K69" s="19"/>
      <c r="L69" s="19"/>
      <c r="M69" s="19"/>
      <c r="N69" s="19"/>
      <c r="O69" s="19"/>
      <c r="P69" s="19"/>
      <c r="Q69" s="19"/>
      <c r="R69" s="19"/>
      <c r="S69" s="19"/>
      <c r="T69" s="19"/>
      <c r="U69" s="19"/>
      <c r="V69" s="19"/>
      <c r="W69" s="100"/>
      <c r="X69" s="100"/>
      <c r="Y69" s="100"/>
      <c r="Z69" s="100"/>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row>
    <row r="70" spans="2:68" ht="33.75" customHeight="1">
      <c r="B70" s="19"/>
      <c r="C70" s="20"/>
      <c r="D70" s="19"/>
      <c r="E70" s="19"/>
      <c r="F70" s="19"/>
      <c r="G70" s="19"/>
      <c r="H70" s="19"/>
      <c r="I70" s="19"/>
      <c r="J70" s="19"/>
      <c r="K70" s="19"/>
      <c r="L70" s="19"/>
      <c r="M70" s="19"/>
      <c r="N70" s="19"/>
      <c r="O70" s="19"/>
      <c r="P70" s="19"/>
      <c r="Q70" s="19"/>
      <c r="R70" s="19"/>
      <c r="S70" s="19"/>
      <c r="T70" s="19"/>
      <c r="U70" s="19"/>
      <c r="V70" s="19"/>
      <c r="W70" s="100"/>
      <c r="X70" s="100"/>
      <c r="Y70" s="100"/>
      <c r="Z70" s="100"/>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row>
    <row r="71" spans="2:68" ht="33.75" customHeight="1">
      <c r="B71" s="19"/>
      <c r="C71" s="20"/>
      <c r="D71" s="19"/>
      <c r="E71" s="19"/>
      <c r="F71" s="19"/>
      <c r="G71" s="19"/>
      <c r="H71" s="19"/>
      <c r="I71" s="19"/>
      <c r="J71" s="19"/>
      <c r="K71" s="19"/>
      <c r="L71" s="19"/>
      <c r="M71" s="19"/>
      <c r="N71" s="19"/>
      <c r="O71" s="19"/>
      <c r="P71" s="19"/>
      <c r="Q71" s="19"/>
      <c r="R71" s="19"/>
      <c r="S71" s="19"/>
      <c r="T71" s="19"/>
      <c r="U71" s="19"/>
      <c r="V71" s="19"/>
      <c r="W71" s="100"/>
      <c r="X71" s="100"/>
      <c r="Y71" s="100"/>
      <c r="Z71" s="100"/>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row>
    <row r="72" spans="2:68" ht="33.75" customHeight="1">
      <c r="B72" s="19"/>
      <c r="C72" s="20"/>
      <c r="D72" s="19"/>
      <c r="E72" s="19"/>
      <c r="F72" s="19"/>
      <c r="G72" s="19"/>
      <c r="H72" s="19"/>
      <c r="I72" s="19"/>
      <c r="J72" s="19"/>
      <c r="K72" s="19"/>
      <c r="L72" s="19"/>
      <c r="M72" s="19"/>
      <c r="N72" s="19"/>
      <c r="O72" s="19"/>
      <c r="P72" s="19"/>
      <c r="Q72" s="19"/>
      <c r="R72" s="19"/>
      <c r="S72" s="19"/>
      <c r="T72" s="19"/>
      <c r="U72" s="19"/>
      <c r="V72" s="19"/>
      <c r="W72" s="100"/>
      <c r="X72" s="100"/>
      <c r="Y72" s="100"/>
      <c r="Z72" s="100"/>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row>
    <row r="73" spans="2:68" ht="33.75" customHeight="1">
      <c r="B73" s="19"/>
      <c r="C73" s="20"/>
      <c r="D73" s="19"/>
      <c r="E73" s="19"/>
      <c r="F73" s="19"/>
      <c r="G73" s="19"/>
      <c r="H73" s="19"/>
      <c r="I73" s="19"/>
      <c r="J73" s="19"/>
      <c r="K73" s="19"/>
      <c r="L73" s="19"/>
      <c r="M73" s="19"/>
      <c r="N73" s="19"/>
      <c r="O73" s="19"/>
      <c r="P73" s="19"/>
      <c r="Q73" s="19"/>
      <c r="R73" s="19"/>
      <c r="S73" s="19"/>
      <c r="T73" s="19"/>
      <c r="U73" s="19"/>
      <c r="V73" s="19"/>
      <c r="W73" s="100"/>
      <c r="X73" s="100"/>
      <c r="Y73" s="100"/>
      <c r="Z73" s="100"/>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row>
    <row r="74" spans="2:68" ht="33.75" customHeight="1">
      <c r="B74" s="19"/>
      <c r="C74" s="20"/>
      <c r="D74" s="19"/>
      <c r="E74" s="19"/>
      <c r="F74" s="19"/>
      <c r="G74" s="19"/>
      <c r="H74" s="19"/>
      <c r="I74" s="19"/>
      <c r="J74" s="19"/>
      <c r="K74" s="19"/>
      <c r="L74" s="19"/>
      <c r="M74" s="19"/>
      <c r="N74" s="19"/>
      <c r="O74" s="19"/>
      <c r="P74" s="19"/>
      <c r="Q74" s="19"/>
      <c r="R74" s="19"/>
      <c r="S74" s="19"/>
      <c r="T74" s="19"/>
      <c r="U74" s="19"/>
      <c r="V74" s="19"/>
      <c r="W74" s="100"/>
      <c r="X74" s="100"/>
      <c r="Y74" s="100"/>
      <c r="Z74" s="100"/>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row>
    <row r="75" spans="2:68" ht="33.75" customHeight="1">
      <c r="B75" s="19"/>
      <c r="C75" s="20"/>
      <c r="D75" s="19"/>
      <c r="E75" s="19"/>
      <c r="F75" s="19"/>
      <c r="G75" s="19"/>
      <c r="H75" s="19"/>
      <c r="I75" s="19"/>
      <c r="J75" s="19"/>
      <c r="K75" s="19"/>
      <c r="L75" s="19"/>
      <c r="M75" s="19"/>
      <c r="N75" s="19"/>
      <c r="O75" s="19"/>
      <c r="P75" s="19"/>
      <c r="Q75" s="19"/>
      <c r="R75" s="19"/>
      <c r="S75" s="19"/>
      <c r="T75" s="19"/>
      <c r="U75" s="19"/>
      <c r="V75" s="19"/>
      <c r="W75" s="100"/>
      <c r="X75" s="100"/>
      <c r="Y75" s="100"/>
      <c r="Z75" s="100"/>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row>
    <row r="76" spans="2:68" ht="33.75" customHeight="1">
      <c r="B76" s="19"/>
      <c r="C76" s="20"/>
      <c r="D76" s="19"/>
      <c r="E76" s="19"/>
      <c r="F76" s="19"/>
      <c r="G76" s="19"/>
      <c r="H76" s="19"/>
      <c r="I76" s="19"/>
      <c r="J76" s="19"/>
      <c r="K76" s="19"/>
      <c r="L76" s="19"/>
      <c r="M76" s="19"/>
      <c r="N76" s="19"/>
      <c r="O76" s="19"/>
      <c r="P76" s="19"/>
      <c r="Q76" s="19"/>
      <c r="R76" s="19"/>
      <c r="S76" s="19"/>
      <c r="T76" s="19"/>
      <c r="U76" s="19"/>
      <c r="V76" s="19"/>
      <c r="W76" s="100"/>
      <c r="X76" s="100"/>
      <c r="Y76" s="100"/>
      <c r="Z76" s="100"/>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row>
    <row r="77" spans="2:68" ht="33.75" customHeight="1">
      <c r="B77" s="19"/>
      <c r="C77" s="20"/>
      <c r="D77" s="19"/>
      <c r="E77" s="19"/>
      <c r="F77" s="19"/>
      <c r="G77" s="19"/>
      <c r="H77" s="19"/>
      <c r="I77" s="19"/>
      <c r="J77" s="19"/>
      <c r="K77" s="19"/>
      <c r="L77" s="19"/>
      <c r="M77" s="19"/>
      <c r="N77" s="19"/>
      <c r="O77" s="19"/>
      <c r="P77" s="19"/>
      <c r="Q77" s="19"/>
      <c r="R77" s="19"/>
      <c r="S77" s="19"/>
      <c r="T77" s="19"/>
      <c r="U77" s="19"/>
      <c r="V77" s="19"/>
      <c r="W77" s="100"/>
      <c r="X77" s="100"/>
      <c r="Y77" s="100"/>
      <c r="Z77" s="100"/>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row>
    <row r="78" spans="2:68" ht="33.75" customHeight="1">
      <c r="B78" s="19"/>
      <c r="C78" s="20"/>
      <c r="D78" s="19"/>
      <c r="E78" s="19"/>
      <c r="F78" s="19"/>
      <c r="G78" s="19"/>
      <c r="H78" s="19"/>
      <c r="I78" s="19"/>
      <c r="J78" s="19"/>
      <c r="K78" s="19"/>
      <c r="L78" s="19"/>
      <c r="M78" s="19"/>
      <c r="N78" s="19"/>
      <c r="O78" s="19"/>
      <c r="P78" s="19"/>
      <c r="Q78" s="19"/>
      <c r="R78" s="19"/>
      <c r="S78" s="19"/>
      <c r="T78" s="19"/>
      <c r="U78" s="19"/>
      <c r="V78" s="19"/>
      <c r="W78" s="100"/>
      <c r="X78" s="100"/>
      <c r="Y78" s="100"/>
      <c r="Z78" s="100"/>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row>
    <row r="79" spans="2:68" ht="33.75" customHeight="1">
      <c r="B79" s="19"/>
      <c r="C79" s="20"/>
      <c r="D79" s="19"/>
      <c r="E79" s="19"/>
      <c r="F79" s="19"/>
      <c r="G79" s="19"/>
      <c r="H79" s="19"/>
      <c r="I79" s="19"/>
      <c r="J79" s="19"/>
      <c r="K79" s="19"/>
      <c r="L79" s="19"/>
      <c r="M79" s="19"/>
      <c r="N79" s="19"/>
      <c r="O79" s="19"/>
      <c r="P79" s="19"/>
      <c r="Q79" s="19"/>
      <c r="R79" s="19"/>
      <c r="S79" s="19"/>
      <c r="T79" s="19"/>
      <c r="U79" s="19"/>
      <c r="V79" s="19"/>
      <c r="W79" s="100"/>
      <c r="X79" s="100"/>
      <c r="Y79" s="100"/>
      <c r="Z79" s="100"/>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row>
    <row r="80" spans="2:68" ht="33.75" customHeight="1">
      <c r="B80" s="19"/>
      <c r="C80" s="20"/>
      <c r="D80" s="19"/>
      <c r="E80" s="19"/>
      <c r="F80" s="19"/>
      <c r="G80" s="19"/>
      <c r="H80" s="19"/>
      <c r="I80" s="19"/>
      <c r="J80" s="19"/>
      <c r="K80" s="19"/>
      <c r="L80" s="19"/>
      <c r="M80" s="19"/>
      <c r="N80" s="19"/>
      <c r="O80" s="19"/>
      <c r="P80" s="19"/>
      <c r="Q80" s="19"/>
      <c r="R80" s="19"/>
      <c r="S80" s="19"/>
      <c r="T80" s="19"/>
      <c r="U80" s="19"/>
      <c r="V80" s="19"/>
      <c r="W80" s="100"/>
      <c r="X80" s="100"/>
      <c r="Y80" s="100"/>
      <c r="Z80" s="100"/>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row>
    <row r="81" spans="2:68" ht="33.75" customHeight="1">
      <c r="B81" s="19"/>
      <c r="C81" s="20"/>
      <c r="D81" s="19"/>
      <c r="E81" s="19"/>
      <c r="F81" s="19"/>
      <c r="G81" s="19"/>
      <c r="H81" s="19"/>
      <c r="I81" s="19"/>
      <c r="J81" s="19"/>
      <c r="K81" s="19"/>
      <c r="L81" s="19"/>
      <c r="M81" s="19"/>
      <c r="N81" s="19"/>
      <c r="O81" s="19"/>
      <c r="P81" s="19"/>
      <c r="Q81" s="19"/>
      <c r="R81" s="19"/>
      <c r="S81" s="19"/>
      <c r="T81" s="19"/>
      <c r="U81" s="19"/>
      <c r="V81" s="19"/>
      <c r="W81" s="100"/>
      <c r="X81" s="100"/>
      <c r="Y81" s="100"/>
      <c r="Z81" s="100"/>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row>
    <row r="82" spans="2:68" ht="33.75" customHeight="1">
      <c r="B82" s="19"/>
      <c r="C82" s="20"/>
      <c r="D82" s="19"/>
      <c r="E82" s="19"/>
      <c r="F82" s="19"/>
      <c r="G82" s="19"/>
      <c r="H82" s="19"/>
      <c r="I82" s="19"/>
      <c r="J82" s="19"/>
      <c r="K82" s="19"/>
      <c r="L82" s="19"/>
      <c r="M82" s="19"/>
      <c r="N82" s="19"/>
      <c r="O82" s="19"/>
      <c r="P82" s="19"/>
      <c r="Q82" s="19"/>
      <c r="R82" s="19"/>
      <c r="S82" s="19"/>
      <c r="T82" s="19"/>
      <c r="U82" s="19"/>
      <c r="V82" s="19"/>
      <c r="W82" s="100"/>
      <c r="X82" s="100"/>
      <c r="Y82" s="100"/>
      <c r="Z82" s="100"/>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row>
    <row r="83" spans="2:68" ht="33.75" customHeight="1">
      <c r="B83" s="19"/>
      <c r="C83" s="20"/>
      <c r="D83" s="19"/>
      <c r="E83" s="19"/>
      <c r="F83" s="19"/>
      <c r="G83" s="19"/>
      <c r="H83" s="19"/>
      <c r="I83" s="19"/>
      <c r="J83" s="19"/>
      <c r="K83" s="19"/>
      <c r="L83" s="19"/>
      <c r="M83" s="19"/>
      <c r="N83" s="19"/>
      <c r="O83" s="19"/>
      <c r="P83" s="19"/>
      <c r="Q83" s="19"/>
      <c r="R83" s="19"/>
      <c r="S83" s="19"/>
      <c r="T83" s="19"/>
      <c r="U83" s="19"/>
      <c r="V83" s="19"/>
      <c r="W83" s="100"/>
      <c r="X83" s="100"/>
      <c r="Y83" s="100"/>
      <c r="Z83" s="100"/>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row>
    <row r="84" spans="2:68" ht="33.75" customHeight="1">
      <c r="B84" s="19"/>
      <c r="C84" s="20"/>
      <c r="D84" s="19"/>
      <c r="E84" s="19"/>
      <c r="F84" s="19"/>
      <c r="G84" s="19"/>
      <c r="H84" s="19"/>
      <c r="I84" s="19"/>
      <c r="J84" s="19"/>
      <c r="K84" s="19"/>
      <c r="L84" s="19"/>
      <c r="M84" s="19"/>
      <c r="N84" s="19"/>
      <c r="O84" s="19"/>
      <c r="P84" s="19"/>
      <c r="Q84" s="19"/>
      <c r="R84" s="19"/>
      <c r="S84" s="19"/>
      <c r="T84" s="19"/>
      <c r="U84" s="19"/>
      <c r="V84" s="19"/>
      <c r="W84" s="100"/>
      <c r="X84" s="100"/>
      <c r="Y84" s="100"/>
      <c r="Z84" s="100"/>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row>
    <row r="85" spans="2:68" ht="33.75" customHeight="1">
      <c r="B85" s="19"/>
      <c r="C85" s="20"/>
      <c r="D85" s="19"/>
      <c r="E85" s="19"/>
      <c r="F85" s="19"/>
      <c r="G85" s="19"/>
      <c r="H85" s="19"/>
      <c r="I85" s="19"/>
      <c r="J85" s="19"/>
      <c r="K85" s="19"/>
      <c r="L85" s="19"/>
      <c r="M85" s="19"/>
      <c r="N85" s="19"/>
      <c r="O85" s="19"/>
      <c r="P85" s="19"/>
      <c r="Q85" s="19"/>
      <c r="R85" s="19"/>
      <c r="S85" s="19"/>
      <c r="T85" s="19"/>
      <c r="U85" s="19"/>
      <c r="V85" s="19"/>
      <c r="W85" s="100"/>
      <c r="X85" s="100"/>
      <c r="Y85" s="100"/>
      <c r="Z85" s="100"/>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row>
    <row r="86" spans="2:68" ht="33.75" customHeight="1">
      <c r="B86" s="19"/>
      <c r="C86" s="20"/>
      <c r="D86" s="19"/>
      <c r="E86" s="19"/>
      <c r="F86" s="19"/>
      <c r="G86" s="19"/>
      <c r="H86" s="19"/>
      <c r="I86" s="19"/>
      <c r="J86" s="19"/>
      <c r="K86" s="19"/>
      <c r="L86" s="19"/>
      <c r="M86" s="19"/>
      <c r="N86" s="19"/>
      <c r="O86" s="19"/>
      <c r="P86" s="19"/>
      <c r="Q86" s="19"/>
      <c r="R86" s="19"/>
      <c r="S86" s="19"/>
      <c r="T86" s="19"/>
      <c r="U86" s="19"/>
      <c r="V86" s="19"/>
      <c r="W86" s="100"/>
      <c r="X86" s="100"/>
      <c r="Y86" s="100"/>
      <c r="Z86" s="100"/>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row>
    <row r="87" spans="2:68" ht="33.75" customHeight="1">
      <c r="B87" s="19"/>
      <c r="C87" s="20"/>
      <c r="D87" s="19"/>
      <c r="E87" s="19"/>
      <c r="F87" s="19"/>
      <c r="G87" s="19"/>
      <c r="H87" s="19"/>
      <c r="I87" s="19"/>
      <c r="J87" s="19"/>
      <c r="K87" s="19"/>
      <c r="L87" s="19"/>
      <c r="M87" s="19"/>
      <c r="N87" s="19"/>
      <c r="O87" s="19"/>
      <c r="P87" s="19"/>
      <c r="Q87" s="19"/>
      <c r="R87" s="19"/>
      <c r="S87" s="19"/>
      <c r="T87" s="19"/>
      <c r="U87" s="19"/>
      <c r="V87" s="19"/>
      <c r="W87" s="100"/>
      <c r="X87" s="100"/>
      <c r="Y87" s="100"/>
      <c r="Z87" s="100"/>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row>
    <row r="88" spans="2:68" ht="33.75" customHeight="1">
      <c r="B88" s="19"/>
      <c r="C88" s="20"/>
      <c r="D88" s="19"/>
      <c r="E88" s="19"/>
      <c r="F88" s="19"/>
      <c r="G88" s="19"/>
      <c r="H88" s="19"/>
      <c r="I88" s="19"/>
      <c r="J88" s="19"/>
      <c r="K88" s="19"/>
      <c r="L88" s="19"/>
      <c r="M88" s="19"/>
      <c r="N88" s="19"/>
      <c r="O88" s="19"/>
      <c r="P88" s="19"/>
      <c r="Q88" s="19"/>
      <c r="R88" s="19"/>
      <c r="S88" s="19"/>
      <c r="T88" s="19"/>
      <c r="U88" s="19"/>
      <c r="V88" s="19"/>
      <c r="W88" s="100"/>
      <c r="X88" s="100"/>
      <c r="Y88" s="100"/>
      <c r="Z88" s="100"/>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row>
    <row r="89" spans="2:68" ht="33.75" customHeight="1">
      <c r="B89" s="19"/>
      <c r="C89" s="20"/>
      <c r="D89" s="19"/>
      <c r="E89" s="19"/>
      <c r="F89" s="19"/>
      <c r="G89" s="19"/>
      <c r="H89" s="19"/>
      <c r="I89" s="19"/>
      <c r="J89" s="19"/>
      <c r="K89" s="19"/>
      <c r="L89" s="19"/>
      <c r="M89" s="19"/>
      <c r="N89" s="19"/>
      <c r="O89" s="19"/>
      <c r="P89" s="19"/>
      <c r="Q89" s="19"/>
      <c r="R89" s="19"/>
      <c r="S89" s="19"/>
      <c r="T89" s="19"/>
      <c r="U89" s="19"/>
      <c r="V89" s="19"/>
      <c r="W89" s="100"/>
      <c r="X89" s="100"/>
      <c r="Y89" s="100"/>
      <c r="Z89" s="100"/>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row>
    <row r="90" spans="2:68" ht="33.75" customHeight="1">
      <c r="B90" s="19"/>
      <c r="C90" s="20"/>
      <c r="D90" s="19"/>
      <c r="E90" s="19"/>
      <c r="F90" s="19"/>
      <c r="G90" s="19"/>
      <c r="H90" s="19"/>
      <c r="I90" s="19"/>
      <c r="J90" s="19"/>
      <c r="K90" s="19"/>
      <c r="L90" s="19"/>
      <c r="M90" s="19"/>
      <c r="N90" s="19"/>
      <c r="O90" s="19"/>
      <c r="P90" s="19"/>
      <c r="Q90" s="19"/>
      <c r="R90" s="19"/>
      <c r="S90" s="19"/>
      <c r="T90" s="19"/>
      <c r="U90" s="19"/>
      <c r="V90" s="19"/>
      <c r="W90" s="100"/>
      <c r="X90" s="100"/>
      <c r="Y90" s="100"/>
      <c r="Z90" s="100"/>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row>
    <row r="91" spans="2:68" ht="33.75" customHeight="1">
      <c r="B91" s="19"/>
      <c r="C91" s="20"/>
      <c r="D91" s="19"/>
      <c r="E91" s="19"/>
      <c r="F91" s="19"/>
      <c r="G91" s="19"/>
      <c r="H91" s="19"/>
      <c r="I91" s="19"/>
      <c r="J91" s="19"/>
      <c r="K91" s="19"/>
      <c r="L91" s="19"/>
      <c r="M91" s="19"/>
      <c r="N91" s="19"/>
      <c r="O91" s="19"/>
      <c r="P91" s="19"/>
      <c r="Q91" s="19"/>
      <c r="R91" s="19"/>
      <c r="S91" s="19"/>
      <c r="T91" s="19"/>
      <c r="U91" s="19"/>
      <c r="V91" s="19"/>
      <c r="W91" s="100"/>
      <c r="X91" s="100"/>
      <c r="Y91" s="100"/>
      <c r="Z91" s="100"/>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row>
    <row r="92" spans="2:68" ht="33.75" customHeight="1">
      <c r="B92" s="19"/>
      <c r="C92" s="20"/>
      <c r="D92" s="19"/>
      <c r="E92" s="19"/>
      <c r="F92" s="19"/>
      <c r="G92" s="19"/>
      <c r="H92" s="19"/>
      <c r="I92" s="19"/>
      <c r="J92" s="19"/>
      <c r="K92" s="19"/>
      <c r="L92" s="19"/>
      <c r="M92" s="19"/>
      <c r="N92" s="19"/>
      <c r="O92" s="19"/>
      <c r="P92" s="19"/>
      <c r="Q92" s="19"/>
      <c r="R92" s="19"/>
      <c r="S92" s="19"/>
      <c r="T92" s="19"/>
      <c r="U92" s="19"/>
      <c r="V92" s="19"/>
      <c r="W92" s="100"/>
      <c r="X92" s="100"/>
      <c r="Y92" s="100"/>
      <c r="Z92" s="100"/>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row>
    <row r="93" spans="2:68" ht="33.75" customHeight="1">
      <c r="B93" s="19"/>
      <c r="C93" s="20"/>
      <c r="D93" s="19"/>
      <c r="E93" s="19"/>
      <c r="F93" s="19"/>
      <c r="G93" s="19"/>
      <c r="H93" s="19"/>
      <c r="I93" s="19"/>
      <c r="J93" s="19"/>
      <c r="K93" s="19"/>
      <c r="L93" s="19"/>
      <c r="M93" s="19"/>
      <c r="N93" s="19"/>
      <c r="O93" s="19"/>
      <c r="P93" s="19"/>
      <c r="Q93" s="19"/>
      <c r="R93" s="19"/>
      <c r="S93" s="19"/>
      <c r="T93" s="19"/>
      <c r="U93" s="19"/>
      <c r="V93" s="19"/>
      <c r="W93" s="100"/>
      <c r="X93" s="100"/>
      <c r="Y93" s="100"/>
      <c r="Z93" s="100"/>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row>
    <row r="94" spans="2:68" ht="33.75" customHeight="1">
      <c r="B94" s="19"/>
      <c r="C94" s="20"/>
      <c r="D94" s="19"/>
      <c r="E94" s="19"/>
      <c r="F94" s="19"/>
      <c r="G94" s="19"/>
      <c r="H94" s="19"/>
      <c r="I94" s="19"/>
      <c r="J94" s="19"/>
      <c r="K94" s="19"/>
      <c r="L94" s="19"/>
      <c r="M94" s="19"/>
      <c r="N94" s="19"/>
      <c r="O94" s="19"/>
      <c r="P94" s="19"/>
      <c r="Q94" s="19"/>
      <c r="R94" s="19"/>
      <c r="S94" s="19"/>
      <c r="T94" s="19"/>
      <c r="U94" s="19"/>
      <c r="V94" s="19"/>
      <c r="W94" s="100"/>
      <c r="X94" s="100"/>
      <c r="Y94" s="100"/>
      <c r="Z94" s="100"/>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row>
    <row r="95" spans="2:68" ht="33.75" customHeight="1">
      <c r="B95" s="19"/>
      <c r="C95" s="20"/>
      <c r="D95" s="19"/>
      <c r="E95" s="19"/>
      <c r="F95" s="19"/>
      <c r="G95" s="19"/>
      <c r="H95" s="19"/>
      <c r="I95" s="19"/>
      <c r="J95" s="19"/>
      <c r="K95" s="19"/>
      <c r="L95" s="19"/>
      <c r="M95" s="19"/>
      <c r="N95" s="19"/>
      <c r="O95" s="19"/>
      <c r="P95" s="19"/>
      <c r="Q95" s="19"/>
      <c r="R95" s="19"/>
      <c r="S95" s="19"/>
      <c r="T95" s="19"/>
      <c r="U95" s="19"/>
      <c r="V95" s="19"/>
      <c r="W95" s="100"/>
      <c r="X95" s="100"/>
      <c r="Y95" s="100"/>
      <c r="Z95" s="100"/>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row>
    <row r="96" spans="2:68" ht="33.75" customHeight="1">
      <c r="B96" s="19"/>
      <c r="C96" s="20"/>
      <c r="D96" s="19"/>
      <c r="E96" s="19"/>
      <c r="F96" s="19"/>
      <c r="G96" s="19"/>
      <c r="H96" s="19"/>
      <c r="I96" s="19"/>
      <c r="J96" s="19"/>
      <c r="K96" s="19"/>
      <c r="L96" s="19"/>
      <c r="M96" s="19"/>
      <c r="N96" s="19"/>
      <c r="O96" s="19"/>
      <c r="P96" s="19"/>
      <c r="Q96" s="19"/>
      <c r="R96" s="19"/>
      <c r="S96" s="19"/>
      <c r="T96" s="19"/>
      <c r="U96" s="19"/>
      <c r="V96" s="19"/>
      <c r="W96" s="100"/>
      <c r="X96" s="100"/>
      <c r="Y96" s="100"/>
      <c r="Z96" s="100"/>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row>
    <row r="97" spans="2:68" ht="33.75" customHeight="1">
      <c r="B97" s="19"/>
      <c r="C97" s="20"/>
      <c r="D97" s="19"/>
      <c r="E97" s="19"/>
      <c r="F97" s="19"/>
      <c r="G97" s="19"/>
      <c r="H97" s="19"/>
      <c r="I97" s="19"/>
      <c r="J97" s="19"/>
      <c r="K97" s="19"/>
      <c r="L97" s="19"/>
      <c r="M97" s="19"/>
      <c r="N97" s="19"/>
      <c r="O97" s="19"/>
      <c r="P97" s="19"/>
      <c r="Q97" s="19"/>
      <c r="R97" s="19"/>
      <c r="S97" s="19"/>
      <c r="T97" s="19"/>
      <c r="U97" s="19"/>
      <c r="V97" s="19"/>
      <c r="W97" s="100"/>
      <c r="X97" s="100"/>
      <c r="Y97" s="100"/>
      <c r="Z97" s="100"/>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row>
    <row r="98" spans="2:68" ht="33.75" customHeight="1">
      <c r="B98" s="19"/>
      <c r="C98" s="20"/>
      <c r="D98" s="19"/>
      <c r="E98" s="19"/>
      <c r="F98" s="19"/>
      <c r="G98" s="19"/>
      <c r="H98" s="19"/>
      <c r="I98" s="19"/>
      <c r="J98" s="19"/>
      <c r="K98" s="19"/>
      <c r="L98" s="19"/>
      <c r="M98" s="19"/>
      <c r="N98" s="19"/>
      <c r="O98" s="19"/>
      <c r="P98" s="19"/>
      <c r="Q98" s="19"/>
      <c r="R98" s="19"/>
      <c r="S98" s="19"/>
      <c r="T98" s="19"/>
      <c r="U98" s="19"/>
      <c r="V98" s="19"/>
      <c r="W98" s="100"/>
      <c r="X98" s="100"/>
      <c r="Y98" s="100"/>
      <c r="Z98" s="100"/>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row>
    <row r="99" spans="2:68" ht="33.75" customHeight="1">
      <c r="B99" s="19"/>
      <c r="C99" s="20"/>
      <c r="D99" s="19"/>
      <c r="E99" s="19"/>
      <c r="F99" s="19"/>
      <c r="G99" s="19"/>
      <c r="H99" s="19"/>
      <c r="I99" s="19"/>
      <c r="J99" s="19"/>
      <c r="K99" s="19"/>
      <c r="L99" s="19"/>
      <c r="M99" s="19"/>
      <c r="N99" s="19"/>
      <c r="O99" s="19"/>
      <c r="P99" s="19"/>
      <c r="Q99" s="19"/>
      <c r="R99" s="19"/>
      <c r="S99" s="19"/>
      <c r="T99" s="19"/>
      <c r="U99" s="19"/>
      <c r="V99" s="19"/>
      <c r="W99" s="100"/>
      <c r="X99" s="100"/>
      <c r="Y99" s="100"/>
      <c r="Z99" s="100"/>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row>
    <row r="100" spans="2:68" ht="33.75" customHeight="1">
      <c r="B100" s="19"/>
      <c r="C100" s="20"/>
      <c r="D100" s="19"/>
      <c r="E100" s="19"/>
      <c r="F100" s="19"/>
      <c r="G100" s="19"/>
      <c r="H100" s="19"/>
      <c r="I100" s="19"/>
      <c r="J100" s="19"/>
      <c r="K100" s="19"/>
      <c r="L100" s="19"/>
      <c r="M100" s="19"/>
      <c r="N100" s="19"/>
      <c r="O100" s="19"/>
      <c r="P100" s="19"/>
      <c r="Q100" s="19"/>
      <c r="R100" s="19"/>
      <c r="S100" s="19"/>
      <c r="T100" s="19"/>
      <c r="U100" s="19"/>
      <c r="V100" s="19"/>
      <c r="W100" s="100"/>
      <c r="X100" s="100"/>
      <c r="Y100" s="100"/>
      <c r="Z100" s="100"/>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row>
    <row r="101" spans="2:68" ht="33.75" customHeight="1">
      <c r="B101" s="19"/>
      <c r="C101" s="20"/>
      <c r="D101" s="19"/>
      <c r="E101" s="19"/>
      <c r="F101" s="19"/>
      <c r="G101" s="19"/>
      <c r="H101" s="19"/>
      <c r="I101" s="19"/>
      <c r="J101" s="19"/>
      <c r="K101" s="19"/>
      <c r="L101" s="19"/>
      <c r="M101" s="19"/>
      <c r="N101" s="19"/>
      <c r="O101" s="19"/>
      <c r="P101" s="19"/>
      <c r="Q101" s="19"/>
      <c r="R101" s="19"/>
      <c r="S101" s="19"/>
      <c r="T101" s="19"/>
      <c r="U101" s="19"/>
      <c r="V101" s="19"/>
      <c r="W101" s="100"/>
      <c r="X101" s="100"/>
      <c r="Y101" s="100"/>
      <c r="Z101" s="100"/>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row>
    <row r="102" spans="2:68" ht="33.75" customHeight="1">
      <c r="B102" s="19"/>
      <c r="C102" s="20"/>
      <c r="D102" s="19"/>
      <c r="E102" s="19"/>
      <c r="F102" s="19"/>
      <c r="G102" s="19"/>
      <c r="H102" s="19"/>
      <c r="I102" s="19"/>
      <c r="J102" s="19"/>
      <c r="K102" s="19"/>
      <c r="L102" s="19"/>
      <c r="M102" s="19"/>
      <c r="N102" s="19"/>
      <c r="O102" s="19"/>
      <c r="P102" s="19"/>
      <c r="Q102" s="19"/>
      <c r="R102" s="19"/>
      <c r="S102" s="19"/>
      <c r="T102" s="19"/>
      <c r="U102" s="19"/>
      <c r="V102" s="19"/>
      <c r="W102" s="100"/>
      <c r="X102" s="100"/>
      <c r="Y102" s="100"/>
      <c r="Z102" s="100"/>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row>
    <row r="103" spans="2:68" ht="33.75" customHeight="1">
      <c r="B103" s="19"/>
      <c r="C103" s="20"/>
      <c r="D103" s="19"/>
      <c r="E103" s="19"/>
      <c r="F103" s="19"/>
      <c r="G103" s="19"/>
      <c r="H103" s="19"/>
      <c r="I103" s="19"/>
      <c r="J103" s="19"/>
      <c r="K103" s="19"/>
      <c r="L103" s="19"/>
      <c r="M103" s="19"/>
      <c r="N103" s="19"/>
      <c r="O103" s="19"/>
      <c r="P103" s="19"/>
      <c r="Q103" s="19"/>
      <c r="R103" s="19"/>
      <c r="S103" s="19"/>
      <c r="T103" s="19"/>
      <c r="U103" s="19"/>
      <c r="V103" s="19"/>
      <c r="W103" s="100"/>
      <c r="X103" s="100"/>
      <c r="Y103" s="100"/>
      <c r="Z103" s="100"/>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row>
    <row r="104" spans="2:68" ht="33.75" customHeight="1">
      <c r="B104" s="19"/>
      <c r="C104" s="20"/>
      <c r="D104" s="19"/>
      <c r="E104" s="19"/>
      <c r="F104" s="19"/>
      <c r="G104" s="19"/>
      <c r="H104" s="19"/>
      <c r="I104" s="19"/>
      <c r="J104" s="19"/>
      <c r="K104" s="19"/>
      <c r="L104" s="19"/>
      <c r="M104" s="19"/>
      <c r="N104" s="19"/>
      <c r="O104" s="19"/>
      <c r="P104" s="19"/>
      <c r="Q104" s="19"/>
      <c r="R104" s="19"/>
      <c r="S104" s="19"/>
      <c r="T104" s="19"/>
      <c r="U104" s="19"/>
      <c r="V104" s="19"/>
      <c r="W104" s="100"/>
      <c r="X104" s="100"/>
      <c r="Y104" s="100"/>
      <c r="Z104" s="100"/>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row>
    <row r="105" spans="2:68" ht="33.75" customHeight="1">
      <c r="B105" s="19"/>
      <c r="C105" s="20"/>
      <c r="D105" s="19"/>
      <c r="E105" s="19"/>
      <c r="F105" s="19"/>
      <c r="G105" s="19"/>
      <c r="H105" s="19"/>
      <c r="I105" s="19"/>
      <c r="J105" s="19"/>
      <c r="K105" s="19"/>
      <c r="L105" s="19"/>
      <c r="M105" s="19"/>
      <c r="N105" s="19"/>
      <c r="O105" s="19"/>
      <c r="P105" s="19"/>
      <c r="Q105" s="19"/>
      <c r="R105" s="19"/>
      <c r="S105" s="19"/>
      <c r="T105" s="19"/>
      <c r="U105" s="19"/>
      <c r="V105" s="19"/>
      <c r="W105" s="100"/>
      <c r="X105" s="100"/>
      <c r="Y105" s="100"/>
      <c r="Z105" s="100"/>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row>
    <row r="106" spans="2:68" ht="33.75" customHeight="1">
      <c r="B106" s="19"/>
      <c r="C106" s="20"/>
      <c r="D106" s="19"/>
      <c r="E106" s="19"/>
      <c r="F106" s="19"/>
      <c r="G106" s="19"/>
      <c r="H106" s="19"/>
      <c r="I106" s="19"/>
      <c r="J106" s="19"/>
      <c r="K106" s="19"/>
      <c r="L106" s="19"/>
      <c r="M106" s="19"/>
      <c r="N106" s="19"/>
      <c r="O106" s="19"/>
      <c r="P106" s="19"/>
      <c r="Q106" s="19"/>
      <c r="R106" s="19"/>
      <c r="S106" s="19"/>
      <c r="T106" s="19"/>
      <c r="U106" s="19"/>
      <c r="V106" s="19"/>
      <c r="W106" s="100"/>
      <c r="X106" s="100"/>
      <c r="Y106" s="100"/>
      <c r="Z106" s="100"/>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row>
    <row r="107" spans="2:68" ht="33.75" customHeight="1">
      <c r="B107" s="19"/>
      <c r="C107" s="20"/>
      <c r="D107" s="19"/>
      <c r="E107" s="19"/>
      <c r="F107" s="19"/>
      <c r="G107" s="19"/>
      <c r="H107" s="19"/>
      <c r="I107" s="19"/>
      <c r="J107" s="19"/>
      <c r="K107" s="19"/>
      <c r="L107" s="19"/>
      <c r="M107" s="19"/>
      <c r="N107" s="19"/>
      <c r="O107" s="19"/>
      <c r="P107" s="19"/>
      <c r="Q107" s="19"/>
      <c r="R107" s="19"/>
      <c r="S107" s="19"/>
      <c r="T107" s="19"/>
      <c r="U107" s="19"/>
      <c r="V107" s="19"/>
      <c r="W107" s="100"/>
      <c r="X107" s="100"/>
      <c r="Y107" s="100"/>
      <c r="Z107" s="100"/>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row>
    <row r="108" spans="2:68" ht="33.75" customHeight="1">
      <c r="B108" s="19"/>
      <c r="C108" s="20"/>
      <c r="D108" s="19"/>
      <c r="E108" s="19"/>
      <c r="F108" s="19"/>
      <c r="G108" s="19"/>
      <c r="H108" s="19"/>
      <c r="I108" s="19"/>
      <c r="J108" s="19"/>
      <c r="K108" s="19"/>
      <c r="L108" s="19"/>
      <c r="M108" s="19"/>
      <c r="N108" s="19"/>
      <c r="O108" s="19"/>
      <c r="P108" s="19"/>
      <c r="Q108" s="19"/>
      <c r="R108" s="19"/>
      <c r="S108" s="19"/>
      <c r="T108" s="19"/>
      <c r="U108" s="19"/>
      <c r="V108" s="19"/>
      <c r="W108" s="100"/>
      <c r="X108" s="100"/>
      <c r="Y108" s="100"/>
      <c r="Z108" s="100"/>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row>
    <row r="109" spans="2:68" ht="33.75" customHeight="1">
      <c r="B109" s="19"/>
      <c r="C109" s="20"/>
      <c r="D109" s="19"/>
      <c r="E109" s="19"/>
      <c r="F109" s="19"/>
      <c r="G109" s="19"/>
      <c r="H109" s="19"/>
      <c r="I109" s="19"/>
      <c r="J109" s="19"/>
      <c r="K109" s="19"/>
      <c r="L109" s="19"/>
      <c r="M109" s="19"/>
      <c r="N109" s="19"/>
      <c r="O109" s="19"/>
      <c r="P109" s="19"/>
      <c r="Q109" s="19"/>
      <c r="R109" s="19"/>
      <c r="S109" s="19"/>
      <c r="T109" s="19"/>
      <c r="U109" s="19"/>
      <c r="V109" s="19"/>
      <c r="W109" s="100"/>
      <c r="X109" s="100"/>
      <c r="Y109" s="100"/>
      <c r="Z109" s="100"/>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row>
    <row r="110" spans="2:68" ht="33.75" customHeight="1">
      <c r="B110" s="19"/>
      <c r="C110" s="20"/>
      <c r="D110" s="19"/>
      <c r="E110" s="19"/>
      <c r="F110" s="19"/>
      <c r="G110" s="19"/>
      <c r="H110" s="19"/>
      <c r="I110" s="19"/>
      <c r="J110" s="19"/>
      <c r="K110" s="19"/>
      <c r="L110" s="19"/>
      <c r="M110" s="19"/>
      <c r="N110" s="19"/>
      <c r="O110" s="19"/>
      <c r="P110" s="19"/>
      <c r="Q110" s="19"/>
      <c r="R110" s="19"/>
      <c r="S110" s="19"/>
      <c r="T110" s="19"/>
      <c r="U110" s="19"/>
      <c r="V110" s="19"/>
      <c r="W110" s="100"/>
      <c r="X110" s="100"/>
      <c r="Y110" s="100"/>
      <c r="Z110" s="100"/>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row>
    <row r="111" spans="2:68" ht="33.75" customHeight="1">
      <c r="B111" s="19"/>
      <c r="C111" s="20"/>
      <c r="D111" s="19"/>
      <c r="E111" s="19"/>
      <c r="F111" s="19"/>
      <c r="G111" s="19"/>
      <c r="H111" s="19"/>
      <c r="I111" s="19"/>
      <c r="J111" s="19"/>
      <c r="K111" s="19"/>
      <c r="L111" s="19"/>
      <c r="M111" s="19"/>
      <c r="N111" s="19"/>
      <c r="O111" s="19"/>
      <c r="P111" s="19"/>
      <c r="Q111" s="19"/>
      <c r="R111" s="19"/>
      <c r="S111" s="19"/>
      <c r="T111" s="19"/>
      <c r="U111" s="19"/>
      <c r="V111" s="19"/>
      <c r="W111" s="100"/>
      <c r="X111" s="100"/>
      <c r="Y111" s="100"/>
      <c r="Z111" s="100"/>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row>
  </sheetData>
  <sheetProtection formatCells="0" formatColumns="0" formatRows="0" insertColumns="0" insertRows="0" deleteColumns="0" deleteRows="0"/>
  <autoFilter ref="A9:BP49" xr:uid="{00000000-0001-0000-0000-000000000000}"/>
  <mergeCells count="51">
    <mergeCell ref="G8:G9"/>
    <mergeCell ref="B47:B49"/>
    <mergeCell ref="B38:B40"/>
    <mergeCell ref="B41:B43"/>
    <mergeCell ref="B44:B46"/>
    <mergeCell ref="F7:F9"/>
    <mergeCell ref="B7:B9"/>
    <mergeCell ref="C7:C9"/>
    <mergeCell ref="B10:B29"/>
    <mergeCell ref="C10:C29"/>
    <mergeCell ref="B34:B36"/>
    <mergeCell ref="D7:D9"/>
    <mergeCell ref="E7:E9"/>
    <mergeCell ref="H8:H9"/>
    <mergeCell ref="M8:M9"/>
    <mergeCell ref="I8:I9"/>
    <mergeCell ref="Y8:Y9"/>
    <mergeCell ref="X8:X9"/>
    <mergeCell ref="U8:U9"/>
    <mergeCell ref="P8:P9"/>
    <mergeCell ref="T8:T9"/>
    <mergeCell ref="S8:S9"/>
    <mergeCell ref="AA8:AA9"/>
    <mergeCell ref="L8:L9"/>
    <mergeCell ref="K8:K9"/>
    <mergeCell ref="Z8:Z9"/>
    <mergeCell ref="J8:J9"/>
    <mergeCell ref="AY8:AY9"/>
    <mergeCell ref="BH31:BJ31"/>
    <mergeCell ref="N8:N9"/>
    <mergeCell ref="V8:V9"/>
    <mergeCell ref="W8:W9"/>
    <mergeCell ref="AB8:AB9"/>
    <mergeCell ref="AC8:AC9"/>
    <mergeCell ref="BA31:BC31"/>
    <mergeCell ref="AE30:AH30"/>
    <mergeCell ref="AI30:AL30"/>
    <mergeCell ref="AM30:AP30"/>
    <mergeCell ref="O8:O9"/>
    <mergeCell ref="AU30:AX30"/>
    <mergeCell ref="AQ30:AT30"/>
    <mergeCell ref="AZ7:AZ9"/>
    <mergeCell ref="AD8:AD9"/>
    <mergeCell ref="BM8:BM9"/>
    <mergeCell ref="BN8:BN9"/>
    <mergeCell ref="BM10:BM29"/>
    <mergeCell ref="BN10:BN29"/>
    <mergeCell ref="BF8:BF9"/>
    <mergeCell ref="BF10:BF29"/>
    <mergeCell ref="BG8:BG9"/>
    <mergeCell ref="BG10:BG29"/>
  </mergeCells>
  <phoneticPr fontId="29" type="noConversion"/>
  <dataValidations xWindow="686" yWindow="488" count="64">
    <dataValidation type="textLength" allowBlank="1" showInputMessage="1" showErrorMessage="1" sqref="C34:C37 B41:B49 B38" xr:uid="{79CAE62A-529A-4589-AE90-1C855FCC227B}">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BA7:BA8 BD8 BH7:BH8 BK8" xr:uid="{89027E16-649E-4B6C-8FD7-34B71B8B54D6}"/>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E7" xr:uid="{6134B21C-A181-48F8-B02B-DB907D37D7FF}"/>
    <dataValidation allowBlank="1" showInputMessage="1" showErrorMessage="1" prompt="Totalice el costo de las acciones al finalizar la vigencia del documento CONPES." sqref="AD8" xr:uid="{38DD7687-16CD-4193-BCC4-34756B7674F4}"/>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A27DABEE-F5EA-4776-915E-AEF37189C6F0}"/>
    <dataValidation allowBlank="1" showInputMessage="1" showErrorMessage="1" prompt="Escriba la fecha de finalización de la acción._x000a__x000a_Formato DD/MM/AAAA." sqref="L8" xr:uid="{FDCA198A-639C-4522-941E-00762DBCD027}"/>
    <dataValidation allowBlank="1" showInputMessage="1" showErrorMessage="1" prompt="Escriba la fecha de inicio de la acción._x000a__x000a_Formato DD/MM/AAAA." sqref="K8" xr:uid="{820CA74C-3EFB-4E41-917D-52752DE114AE}"/>
    <dataValidation allowBlank="1" showInputMessage="1" showErrorMessage="1" prompt="Escriba el correo electrónico de la persona responsable de reportar la ejecución de la acción." sqref="J8" xr:uid="{9EA877B7-CFF3-4760-AEA8-92B82D0C2E62}"/>
    <dataValidation allowBlank="1" showInputMessage="1" showErrorMessage="1" prompt="Escriba el nombre de la Dirección, Subdirección, Grupo o Unidad encargada de la ejecución de la acción._x000a__x000a_Utilice nombres completos y no siglas." sqref="H8" xr:uid="{CD6F63F2-72DE-421D-AD46-FF80D54A4452}"/>
    <dataValidation allowBlank="1" showInputMessage="1" showErrorMessage="1" prompt="Escriba la entidad responsable de la ejecución de la acción. Utilice nombres completos y no siglas." sqref="G8" xr:uid="{D27A0CE5-04F7-463C-AF70-528B72186EEA}"/>
    <dataValidation allowBlank="1" showInputMessage="1" showErrorMessage="1" prompt="Escriba los recursos asignados para cada vigencia" sqref="AM10 AO10 AU10 AW10 AQ10 AS10 AE10:AE11 AI10:AI11 AI13 AE13:AE15 AO26:AO27 AM27 BD10:BD29 BK10:BK29 AI27 AE17 AE27:AE29 AI29 AI19:AI25 AK10:AK29 AG10:AG29 AE19:AE25 AI15 AI17" xr:uid="{36304CD2-316A-4326-BF8C-EBCF01ABC11A}"/>
    <dataValidation allowBlank="1" showInputMessage="1" showErrorMessage="1" prompt="Total costo acción Ni -Total recurso asignado acción Ni." sqref="AF31 AH31 AJ31:AL31 AN31:AP31 AR31:AT31 AV31:AX31" xr:uid="{CA757967-3E37-4959-B0F4-E514950B624E}"/>
    <dataValidation allowBlank="1" showInputMessage="1" showErrorMessage="1" prompt="Escriba la fuente de financiamiento de la acción para cada vigencia." sqref="AS11:AS12 AQ11 AW11:AW12 AU11:AU12 AM11 AM13 AQ15 AM15 AM29 AQ29 AU29 AM17:AM25 AQ17:AQ25 AU14:AU25 AO11:AO25 AO28:AO29 AS14:AS25 AS28:AS29 AW14:AW25 AW28:AW29" xr:uid="{4AAFBE29-5172-43FF-80B9-4934EB1C3BEA}"/>
    <dataValidation allowBlank="1" showInputMessage="1" showErrorMessage="1" prompt="El balance cualitativo corresponde a las instrucciones indicadas en esta sección para cada uno de los cortes establecidos en el documento CONPES." sqref="B33" xr:uid="{011EE9A8-A5CC-4E55-B63D-B7C26BE5F983}"/>
    <dataValidation allowBlank="1" showInputMessage="1" showErrorMessage="1" prompt="En caso de cambios en los responsables de la ejecución, por favor actualizar la información con la del nuevo responsable." sqref="G7" xr:uid="{F4E72D36-F9BC-4D0E-9DFE-8677F51091D3}"/>
    <dataValidation allowBlank="1" showInputMessage="1" showErrorMessage="1" prompt="Escriba el nombre completo de la persona responsable de reportar la ejecución de la acción." sqref="I8" xr:uid="{E4D5865C-D3AC-42F9-BD72-200CB213D38A}"/>
    <dataValidation allowBlank="1" showInputMessage="1" showErrorMessage="1" prompt="Defina el período de tiempo en el que la acción será ejecutada." sqref="K7:L7" xr:uid="{D9C5DCD6-BDA3-408F-BBB4-51E5816407AE}"/>
    <dataValidation allowBlank="1" showInputMessage="1" showErrorMessage="1" prompt="Escriba la fecha de aprobación del Documento CONPES que se encuentra en el documento publicado (instrucciones PAS. Paso 1. Datos básicos)._x000a__x000a_Formato DD/MM/AAAA." sqref="I4:J4" xr:uid="{91C0C053-8580-4204-BC76-D24511C8B01E}"/>
    <dataValidation type="date" allowBlank="1" showInputMessage="1" showErrorMessage="1" error="Escriba la fecha en formato DD/MM/AAAA" sqref="K10:L13 K14 K15:L15 K16 K17:L29" xr:uid="{48E37BD3-81E7-4930-88DC-74CDF7FF6DE6}">
      <formula1>36526</formula1>
      <formula2>55153</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D10:D11 AZ10:AZ29 D14:D29" xr:uid="{63C41DF8-84F4-4D3F-B6D3-04948ACBCB2E}"/>
    <dataValidation allowBlank="1" showInputMessage="1" showErrorMessage="1" prompt="Escriba el valor y el año de la línea base de los indicadores que tienen disponibles dicha información. Recuerde que la línea base debe estar expresada en la misma unidad de la meta." sqref="Q8:R8" xr:uid="{A389C3B0-C132-4291-82E3-AFA99E3582F6}"/>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A9 BH9" xr:uid="{6A1612B8-F7E2-4DC3-822C-ED877D90FD2F}"/>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B9:BC9 BI9:BJ9" xr:uid="{536E955F-4D0C-43DE-8C96-BE5CB679E01E}"/>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BE9 BL9" xr:uid="{9B63FF64-EE4F-42DB-9EE7-1D3C4C0F09E0}"/>
    <dataValidation allowBlank="1" showInputMessage="1" showErrorMessage="1" prompt="Escriba el avance acumulado financiero para cada acción formulada (recursos ejecutados en desarrollo de la acción). _x000a__x000a_" sqref="BD9 BK9" xr:uid="{AA71A921-E426-4668-A8BA-250B835EA1DE}"/>
    <dataValidation allowBlank="1" showInputMessage="1" showErrorMessage="1" prompt="Total recurso asignado acción Ni - Total costo acción Ni" sqref="AE31 AM31 AI31 AY31 AU31 AQ31" xr:uid="{E0871C78-BF2D-4934-A33B-4AB0755B4B27}"/>
    <dataValidation allowBlank="1" showInputMessage="1" showErrorMessage="1" prompt="Total recurso asignado acción Ni - Total costo acción Ni _x000a_" sqref="AG31" xr:uid="{56805458-4B98-44D6-85D2-6A14A99A4345}"/>
    <dataValidation allowBlank="1" showInputMessage="1" showErrorMessage="1" prompt="Porcentaje de cumplimiento del objetivo general: Realice una sumatoria del porcentaje de cumplimiento de los objetivos específicos." sqref="BF31:BG31 BM31:BN31" xr:uid="{28E3FC90-EDBC-49E1-BD98-1ACD4B9D13CC}"/>
    <dataValidation allowBlank="1" showInputMessage="1" showErrorMessage="1" prompt="Efectúe la diferencia entre los costos de las acciones y los recursos asignados para cada vigencia y para el agregado de las vigencias." sqref="B31" xr:uid="{D348EA0C-E79D-4133-A4D4-A509D4AB5917}"/>
    <dataValidation allowBlank="1" showInputMessage="1" showErrorMessage="1" prompt="Recursos ejecutados (acumulados) en millones de pesos._x000a__x000a_ " sqref="BD31 BK31" xr:uid="{D2EF0D87-8637-4C6A-8D2C-8311C1C37905}"/>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BE31 BL31" xr:uid="{B8E78A43-1D08-4409-853A-E8C65B740CE8}"/>
    <dataValidation allowBlank="1" showInputMessage="1" showErrorMessage="1" prompt="Escriba la fecha de actualización del Documento CONPES. Esta fecha debe actualizarse toda vez que se envíe una versión del PAS al Grupo CONPES (instrucciones PAS. Paso 1. Datos básicos). _x000a__x000a_Formato DD/MM/AAAA." sqref="N4:Q4" xr:uid="{CCACAB56-CD58-4067-BF50-E2CD093D8350}"/>
    <dataValidation type="textLength" allowBlank="1" showInputMessage="1" showErrorMessage="1" error="El número de carácteres debe estar entre 50 y 500. " prompt="Escriba el objetivo general del documento CONPES aprobado (instrucciones PAS. Paso 1. Datos básicos)._x000a_" sqref="E5" xr:uid="{E51ABEFC-7BE2-471E-B0A9-36F84881FFBF}">
      <formula1>50</formula1>
      <formula2>500</formula2>
    </dataValidation>
    <dataValidation allowBlank="1" showInputMessage="1" showErrorMessage="1" prompt="De acuerdo a la fecha de aprobación se mostrata el año correspondiente a cada vigencia. " sqref="Y8:AC9 AE8:AX8" xr:uid="{70AD1E23-CE5E-4441-9D13-210B59F5042F}"/>
    <dataValidation allowBlank="1" showInputMessage="1" showErrorMessage="1" prompt="1. Totalice el costos de las acciones por vigencia._x000a_2. Totalice los recursos asignados de las acciones por vigencia." sqref="C30:S30 U30:W30" xr:uid="{08884FC2-A0A8-4909-94A7-D7CCF9B2FAD8}"/>
    <dataValidation allowBlank="1" showInputMessage="1" showErrorMessage="1" prompt="Escriba la fórmula de cálculo del indicador, teniendo en cuenta las indicaciones de la DSEPP consignadas en su Guía Metodológica. " sqref="O8:P9" xr:uid="{7F3D0E0B-A39F-4B4F-9885-D5AD30CD2859}"/>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BF8:BG8 BM8:BN8" xr:uid="{57AE5962-BFDB-483C-9225-F565ECF78203}"/>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xr:uid="{312D8E54-6540-4DF8-A97A-EFB3C0F62976}"/>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F6CEFDA9-08CE-4135-95E0-FDF7BDE1D1FE}"/>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6F00BD10-C769-42D9-AE74-7AA0CACCAEE5}"/>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3A9C8721-70DD-4004-B689-AAF3B4991E14}"/>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AZ7:AZ9" xr:uid="{CB9DDCED-632A-49A9-98AA-98175B026639}"/>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M8:M9" xr:uid="{16C962A2-49BF-492E-A03A-544FF5A5A5F3}"/>
    <dataValidation allowBlank="1" showInputMessage="1" showErrorMessage="1" prompt="Total de los recursos asignados para cada acción al finalizar la vigencia del documento CONPES." sqref="AY8" xr:uid="{5DF2A612-EF2C-49DA-8C16-5DB948179435}"/>
    <dataValidation allowBlank="1" showInputMessage="1" showErrorMessage="1" prompt="Ver pestaña &quot;instrucciones PAS&quot; paso 3. Adicione o elimine filas conforme al número de cortes establecidos. Responda las preguntas en maximo 750 caracteres.  _x000a_" sqref="B34:B37" xr:uid="{AF448169-2598-403E-9367-7BB764848916}"/>
    <dataValidation allowBlank="1" showInputMessage="1" showErrorMessage="1" prompt="La sección de seguimiento a la ejecución de las acciones debe diligenciarse una vez el documento CONPES ha sido aprobado, y debe actualizarse de acuerdo a los cortes establecidos en el documento." sqref="BA6:BC6 BE6:BN6" xr:uid="{D72E67E4-F47F-49B5-A7C1-D6EDD9F65EA7}"/>
    <dataValidation allowBlank="1" showInputMessage="1" showErrorMessage="1" prompt="Escriba el nombre del documento CONPES como fue aprobado en sesión CONPES (instrucciones PAS paso1. Datos básicos)." sqref="E3:W3" xr:uid="{496DD8DF-ADB5-4FCF-BE9F-73654E84CACF}"/>
    <dataValidation allowBlank="1" showInputMessage="1" showErrorMessage="1" prompt="Escriba el número del documento CONPES, que fue asignado en el momento de la publicación (instrucciones PAS paso 1. Datos Básicos)." sqref="E4:F4" xr:uid="{21FE1116-4C65-4EA7-ACEB-44B1E0444F6B}"/>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BA31:BC31 BH31:BJ31" xr:uid="{814F67CA-8FC5-4F34-9A9E-F43C01D50C9E}"/>
    <dataValidation allowBlank="1" showInputMessage="1" showErrorMessage="1" prompt="La sección de Plan de Acción debe diligenciarse en el momento de la elaboración del documento CONPES." sqref="BD6 C6:AY6" xr:uid="{D80B4536-0541-4001-AD2D-FAF3DA82F522}"/>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10:E11 E13 E15 E17 E19" xr:uid="{A4227E2E-F2DD-4280-BFBC-04F5901D7DA8}">
      <formula1>C10</formula1>
    </dataValidation>
    <dataValidation type="decimal" allowBlank="1" showInputMessage="1" showErrorMessage="1" sqref="AE12 AM16 AI12 AM12 AQ12 AI14 AM14 AQ14 AE16 AQ16 AE26 AI26 AM26 AQ26 AI18 AI28 AM28 AQ28 AU28 AU20 AQ20 AM20 AI20 AE24 AI24 AM24 AQ24 AU24 AE18 AI22 AM22 AQ22 AI16 Y10:AC29" xr:uid="{F5891A12-75EC-4763-9C35-947E3EB738A0}">
      <formula1>1</formula1>
      <formula2>1000000000</formula2>
    </dataValidation>
    <dataValidation type="custom" allowBlank="1" showInputMessage="1" showErrorMessage="1" sqref="C10:C29" xr:uid="{B716E72C-FD62-4BB8-831B-7C8D991294E5}">
      <formula1>1</formula1>
    </dataValidation>
    <dataValidation allowBlank="1" showInputMessage="1" showErrorMessage="1" prompt="Actualice la fórmula conforme:_x000a_1) Al número de acciones de cada objetivo (adición de filas)_x000a_2) Al corte evaluado, ya que la fórmula está indicando el avance del objetivo 1 en el corte No.1" sqref="BM10:BN29 BF10:BG29" xr:uid="{4F2C5A5C-15D5-41D1-B6A4-0F17A2AF3F1F}"/>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27" xr:uid="{A4B6282D-9DB8-4F69-B44C-65FADDE4F399}">
      <formula1>C21</formula1>
    </dataValidation>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21:E25" xr:uid="{362CDF86-2C54-4885-B950-37CDF168ABB9}">
      <formula1>C25</formula1>
    </dataValidation>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29 E25" xr:uid="{5AB63F1C-CA3D-49F7-91B3-4F30CFA182F1}">
      <formula1>C23</formula1>
    </dataValidation>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23:E25" xr:uid="{C9172002-665E-47A4-8774-1597988F676E}">
      <formula1>C29</formula1>
    </dataValidation>
    <dataValidation type="textLength" allowBlank="1" showInputMessage="1" showErrorMessage="1" error="El número de carácteres debe estar entre 50 y 500. " prompt="_x000a_" sqref="X5:BJ5" xr:uid="{8E30165D-02A1-4F5A-844D-E5404F20D315}">
      <formula1>50</formula1>
      <formula2>500</formula2>
    </dataValidation>
    <dataValidation type="textLength" allowBlank="1" showInputMessage="1" showErrorMessage="1" sqref="C38:BJ49" xr:uid="{FCD7C02B-7F6B-4037-B103-C7AADF82F537}">
      <formula1>0</formula1>
      <formula2>500</formula2>
    </dataValidation>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X7" xr:uid="{FD5F0834-5665-4B07-BF6F-BDFBB5898335}"/>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S8:X9" xr:uid="{01636A6F-4AAB-4CB4-8646-5B4F82F35F59}"/>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Y7:AD7" xr:uid="{8C614B68-468D-4941-829B-6C46A4005FBD}"/>
    <dataValidation allowBlank="1" showInputMessage="1" showErrorMessage="1" prompt="Seleccione el nombre de la dirección técnica o grupo del DNP responsable de liderar el documento CONPES (instruccones PAS. Paso 1. Datos básicos). " sqref="X4" xr:uid="{046F1726-C4F3-42D7-B36F-7FAC92837E75}"/>
  </dataValidations>
  <printOptions horizontalCentered="1" verticalCentered="1"/>
  <pageMargins left="0.31496062992125984" right="0.31496062992125984" top="0.35433070866141736" bottom="0.35433070866141736" header="0.31496062992125984" footer="0.31496062992125984"/>
  <pageSetup scale="47" orientation="landscape" r:id="rId1"/>
  <headerFooter>
    <oddFooter xml:space="preserve">&amp;LF-CA-02 (VERSIÓN 11)&amp;C&amp;P&amp;RSubdirección Sectorial - Grupo CONPES </oddFooter>
  </headerFooter>
  <colBreaks count="2" manualBreakCount="2">
    <brk id="22" max="37" man="1"/>
    <brk id="39" max="1048575" man="1"/>
  </colBreaks>
  <ignoredErrors>
    <ignoredError sqref="AE30 BE31 AE31:AF31 AH31:AI31 AK31:AP31 AI30 AM30:AP30 AY31" unlockedFormula="1"/>
  </ignoredErrors>
  <drawing r:id="rId2"/>
  <legacyDrawing r:id="rId3"/>
  <extLst>
    <ext xmlns:x14="http://schemas.microsoft.com/office/spreadsheetml/2009/9/main" uri="{CCE6A557-97BC-4b89-ADB6-D9C93CAAB3DF}">
      <x14:dataValidations xmlns:xm="http://schemas.microsoft.com/office/excel/2006/main" xWindow="686" yWindow="488" count="4">
        <x14:dataValidation type="list" allowBlank="1" showInputMessage="1" showErrorMessage="1" prompt="Los indicadores de cumplimiento se clasifican en:_x000a_1. Indicadores de gestión._x000a_2. Indicadores de producto._x000a_3. Indicadores de resultado._x000a__x000a_" xr:uid="{4634F947-05C4-4594-B292-FD15A69B66F7}">
          <x14:formula1>
            <xm:f>Desplegables!$A$3:$A$5</xm:f>
          </x14:formula1>
          <xm:sqref>M10:M11</xm:sqref>
        </x14:dataValidation>
        <x14:dataValidation type="list" allowBlank="1" showInputMessage="1" showErrorMessage="1" prompt="Seleccione la fuente de los recursos asignados para cada vigencia" xr:uid="{1622E6CC-F5BF-4EB4-A58A-E8DE0EF0D0BC}">
          <x14:formula1>
            <xm:f>Desplegables!$D$28:$D$34</xm:f>
          </x14:formula1>
          <xm:sqref>AN10:AN12 AP10:AP12 AL10:AL12 AT10:AT12 AH10:AH12 AV10:AV12 AF10:AF29 AL14:AL25 AL28:AL29 AT14:AT25 AT28:AT29 AP14:AP25 AP28:AP29 AN14:AN26 AN28:AN29 AH14:AH25 AH28:AH29 AJ10:AJ26 AJ28:AJ29 AR10:AR29 AV14:AV29 AX14:AX25 AX10:AX12 AX28:AX29</xm:sqref>
        </x14:dataValidation>
        <x14:dataValidation type="list" allowBlank="1" showInputMessage="1" showErrorMessage="1" xr:uid="{2E24CE2F-D4A4-4C55-B35E-FD171F7BCD72}">
          <x14:formula1>
            <xm:f>Desplegables!$B$3:$B$6</xm:f>
          </x14:formula1>
          <xm:sqref>P10:P11</xm:sqref>
        </x14:dataValidation>
        <x14:dataValidation type="list" allowBlank="1" showInputMessage="1" showErrorMessage="1" prompt="Seleccione el nombre de la dirección técnica o grupo del DNP responsable de liderar el documento CONPES (instruccones PAS. Paso 1. Datos básicos). " xr:uid="{1EB8D13D-7DE9-4C83-B47B-85857404B7D7}">
          <x14:formula1>
            <xm:f>Desplegables!$A$10:$A$25</xm:f>
          </x14:formula1>
          <xm:sqref>Y4:Z4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1"/>
  <sheetViews>
    <sheetView topLeftCell="A25" workbookViewId="0">
      <selection activeCell="D28" sqref="D28:D34"/>
    </sheetView>
  </sheetViews>
  <sheetFormatPr baseColWidth="10" defaultColWidth="11.42578125" defaultRowHeight="12.75"/>
  <sheetData>
    <row r="2" spans="1:20">
      <c r="A2" s="1" t="s">
        <v>27</v>
      </c>
      <c r="B2" s="1" t="s">
        <v>30</v>
      </c>
      <c r="C2" s="1"/>
    </row>
    <row r="3" spans="1:20">
      <c r="A3" t="s">
        <v>66</v>
      </c>
      <c r="B3" s="21" t="s">
        <v>167</v>
      </c>
      <c r="C3" s="21"/>
    </row>
    <row r="4" spans="1:20">
      <c r="A4" t="s">
        <v>74</v>
      </c>
      <c r="B4" s="21" t="s">
        <v>69</v>
      </c>
      <c r="C4" s="21"/>
    </row>
    <row r="5" spans="1:20">
      <c r="A5" s="21" t="s">
        <v>168</v>
      </c>
      <c r="B5" s="21" t="s">
        <v>169</v>
      </c>
      <c r="C5" s="21"/>
    </row>
    <row r="6" spans="1:20">
      <c r="B6" s="21" t="s">
        <v>170</v>
      </c>
    </row>
    <row r="8" spans="1:20" ht="13.5" thickBot="1"/>
    <row r="9" spans="1:20" s="2" customFormat="1" ht="105">
      <c r="A9" s="2" t="s">
        <v>171</v>
      </c>
      <c r="B9" s="2" t="s">
        <v>172</v>
      </c>
      <c r="C9" s="60"/>
      <c r="D9" s="2" t="s">
        <v>173</v>
      </c>
      <c r="E9" s="2" t="s">
        <v>174</v>
      </c>
      <c r="F9" s="2" t="s">
        <v>175</v>
      </c>
      <c r="G9" s="2" t="s">
        <v>176</v>
      </c>
      <c r="H9" s="2" t="s">
        <v>177</v>
      </c>
      <c r="I9" s="2" t="s">
        <v>178</v>
      </c>
      <c r="J9" s="2" t="s">
        <v>179</v>
      </c>
      <c r="K9" s="2" t="s">
        <v>180</v>
      </c>
      <c r="L9" s="2" t="s">
        <v>181</v>
      </c>
      <c r="M9" s="2" t="s">
        <v>182</v>
      </c>
      <c r="N9" s="2" t="s">
        <v>183</v>
      </c>
      <c r="O9" s="2" t="s">
        <v>184</v>
      </c>
      <c r="P9" s="2" t="s">
        <v>185</v>
      </c>
      <c r="Q9" s="2" t="s">
        <v>186</v>
      </c>
      <c r="R9" s="2" t="s">
        <v>187</v>
      </c>
      <c r="S9" s="2" t="s">
        <v>188</v>
      </c>
      <c r="T9" s="2" t="s">
        <v>189</v>
      </c>
    </row>
    <row r="10" spans="1:20" ht="114.75">
      <c r="A10" s="3" t="s">
        <v>190</v>
      </c>
      <c r="B10" s="6" t="s">
        <v>177</v>
      </c>
      <c r="C10" s="4"/>
      <c r="D10" s="5" t="s">
        <v>191</v>
      </c>
      <c r="E10" s="6" t="s">
        <v>192</v>
      </c>
      <c r="F10" s="6" t="s">
        <v>193</v>
      </c>
      <c r="G10" s="6"/>
      <c r="H10" s="6" t="s">
        <v>194</v>
      </c>
      <c r="I10" s="4" t="s">
        <v>195</v>
      </c>
      <c r="J10" s="4" t="s">
        <v>196</v>
      </c>
      <c r="K10" s="6" t="s">
        <v>197</v>
      </c>
      <c r="L10" s="6" t="s">
        <v>198</v>
      </c>
      <c r="M10" s="6" t="s">
        <v>199</v>
      </c>
      <c r="N10" s="4" t="s">
        <v>200</v>
      </c>
      <c r="O10" s="4" t="s">
        <v>201</v>
      </c>
      <c r="P10" s="4" t="s">
        <v>202</v>
      </c>
      <c r="Q10" s="4" t="s">
        <v>186</v>
      </c>
      <c r="R10" s="4" t="s">
        <v>187</v>
      </c>
      <c r="S10" s="7" t="s">
        <v>188</v>
      </c>
      <c r="T10" s="7" t="s">
        <v>203</v>
      </c>
    </row>
    <row r="11" spans="1:20" ht="120">
      <c r="A11" s="3" t="s">
        <v>204</v>
      </c>
      <c r="B11" s="4" t="s">
        <v>205</v>
      </c>
      <c r="C11" s="4"/>
      <c r="D11" s="5" t="s">
        <v>206</v>
      </c>
      <c r="E11" s="6" t="s">
        <v>207</v>
      </c>
      <c r="F11" s="6" t="s">
        <v>208</v>
      </c>
      <c r="G11" s="6"/>
      <c r="H11" s="6" t="s">
        <v>209</v>
      </c>
      <c r="I11" s="4" t="s">
        <v>210</v>
      </c>
      <c r="J11" s="4" t="s">
        <v>211</v>
      </c>
      <c r="K11" s="6" t="s">
        <v>212</v>
      </c>
      <c r="L11" s="6" t="s">
        <v>213</v>
      </c>
      <c r="M11" s="6" t="s">
        <v>214</v>
      </c>
      <c r="N11" s="4" t="s">
        <v>215</v>
      </c>
      <c r="O11" s="4" t="s">
        <v>216</v>
      </c>
      <c r="P11" s="4" t="s">
        <v>217</v>
      </c>
      <c r="Q11" s="8"/>
      <c r="R11" s="4"/>
      <c r="S11" s="9"/>
      <c r="T11" s="9"/>
    </row>
    <row r="12" spans="1:20" ht="90">
      <c r="A12" s="3" t="s">
        <v>218</v>
      </c>
      <c r="B12" s="4" t="s">
        <v>174</v>
      </c>
      <c r="C12" s="4"/>
      <c r="D12" s="5" t="s">
        <v>219</v>
      </c>
      <c r="E12" s="6" t="s">
        <v>220</v>
      </c>
      <c r="F12" s="6" t="s">
        <v>221</v>
      </c>
      <c r="G12" s="6"/>
      <c r="H12" s="8"/>
      <c r="I12" s="4" t="s">
        <v>222</v>
      </c>
      <c r="J12" s="4" t="s">
        <v>223</v>
      </c>
      <c r="K12" s="10"/>
      <c r="L12" s="8"/>
      <c r="M12" s="8"/>
      <c r="N12" s="8"/>
      <c r="O12" s="4" t="s">
        <v>224</v>
      </c>
      <c r="P12" s="4" t="s">
        <v>225</v>
      </c>
      <c r="Q12" s="8"/>
      <c r="R12" s="4"/>
      <c r="S12" s="9"/>
      <c r="T12" s="9"/>
    </row>
    <row r="13" spans="1:20" ht="51">
      <c r="A13" s="3" t="s">
        <v>226</v>
      </c>
      <c r="B13" s="4" t="s">
        <v>181</v>
      </c>
      <c r="C13" s="4"/>
      <c r="D13" s="5" t="s">
        <v>227</v>
      </c>
      <c r="E13" s="6"/>
      <c r="F13" s="6"/>
      <c r="G13" s="6"/>
      <c r="H13" s="8"/>
      <c r="I13" s="4"/>
      <c r="J13" s="4" t="s">
        <v>228</v>
      </c>
      <c r="K13" s="10"/>
      <c r="L13" s="8"/>
      <c r="M13" s="8"/>
      <c r="N13" s="8"/>
      <c r="O13" s="4"/>
      <c r="P13" s="4" t="s">
        <v>229</v>
      </c>
      <c r="Q13" s="8"/>
      <c r="R13" s="5"/>
      <c r="S13" s="9"/>
      <c r="T13" s="9"/>
    </row>
    <row r="14" spans="1:20" ht="45">
      <c r="A14" s="3" t="s">
        <v>230</v>
      </c>
      <c r="B14" s="4" t="s">
        <v>179</v>
      </c>
      <c r="C14" s="6"/>
      <c r="D14" s="5"/>
      <c r="E14" s="8"/>
      <c r="F14" s="8"/>
      <c r="G14" s="8"/>
      <c r="H14" s="8"/>
      <c r="I14" s="8"/>
      <c r="J14" s="6" t="s">
        <v>231</v>
      </c>
      <c r="K14" s="8"/>
      <c r="L14" s="8"/>
      <c r="M14" s="8"/>
      <c r="N14" s="8"/>
      <c r="O14" s="8"/>
      <c r="P14" s="8"/>
      <c r="Q14" s="8"/>
      <c r="R14" s="5"/>
      <c r="S14" s="9"/>
      <c r="T14" s="9"/>
    </row>
    <row r="15" spans="1:20" ht="38.25">
      <c r="A15" s="3" t="s">
        <v>232</v>
      </c>
      <c r="B15" s="4" t="s">
        <v>182</v>
      </c>
      <c r="C15" s="4"/>
      <c r="D15" s="8"/>
      <c r="E15" s="8"/>
      <c r="F15" s="8"/>
      <c r="G15" s="8"/>
      <c r="H15" s="8"/>
      <c r="I15" s="8"/>
      <c r="J15" s="8"/>
      <c r="K15" s="8"/>
      <c r="L15" s="8"/>
      <c r="M15" s="8"/>
      <c r="N15" s="8"/>
      <c r="O15" s="8"/>
      <c r="P15" s="8"/>
      <c r="Q15" s="8"/>
      <c r="R15" s="5"/>
      <c r="S15" s="9"/>
      <c r="T15" s="9"/>
    </row>
    <row r="16" spans="1:20" ht="38.25">
      <c r="A16" s="3" t="s">
        <v>233</v>
      </c>
      <c r="B16" s="4" t="s">
        <v>184</v>
      </c>
      <c r="C16" s="4"/>
      <c r="D16" s="8"/>
      <c r="E16" s="8"/>
      <c r="F16" s="8"/>
      <c r="G16" s="8"/>
      <c r="H16" s="8"/>
      <c r="I16" s="8"/>
      <c r="J16" s="8"/>
      <c r="K16" s="8"/>
      <c r="L16" s="8"/>
      <c r="M16" s="8"/>
      <c r="N16" s="8"/>
      <c r="O16" s="8"/>
      <c r="P16" s="8"/>
      <c r="Q16" s="8"/>
      <c r="R16" s="8"/>
      <c r="S16" s="9"/>
      <c r="T16" s="9"/>
    </row>
    <row r="17" spans="1:20" ht="51">
      <c r="A17" s="3" t="s">
        <v>234</v>
      </c>
      <c r="B17" s="4" t="s">
        <v>183</v>
      </c>
      <c r="C17" s="4"/>
      <c r="D17" s="8"/>
      <c r="E17" s="8"/>
      <c r="F17" s="8"/>
      <c r="G17" s="8"/>
      <c r="H17" s="8"/>
      <c r="I17" s="8"/>
      <c r="J17" s="8"/>
      <c r="K17" s="8"/>
      <c r="L17" s="8"/>
      <c r="M17" s="8"/>
      <c r="N17" s="8"/>
      <c r="O17" s="8"/>
      <c r="P17" s="8"/>
      <c r="Q17" s="8"/>
      <c r="R17" s="8"/>
      <c r="S17" s="9"/>
      <c r="T17" s="9"/>
    </row>
    <row r="18" spans="1:20" ht="51">
      <c r="A18" s="3" t="s">
        <v>235</v>
      </c>
      <c r="B18" s="4" t="s">
        <v>178</v>
      </c>
      <c r="C18" s="4"/>
      <c r="D18" s="8"/>
      <c r="E18" s="8"/>
      <c r="F18" s="8"/>
      <c r="G18" s="8"/>
      <c r="H18" s="8"/>
      <c r="I18" s="8"/>
      <c r="J18" s="8"/>
      <c r="K18" s="8"/>
      <c r="L18" s="8"/>
      <c r="M18" s="8"/>
      <c r="N18" s="8"/>
      <c r="O18" s="8"/>
      <c r="P18" s="8"/>
      <c r="Q18" s="8"/>
      <c r="R18" s="8"/>
      <c r="S18" s="9"/>
      <c r="T18" s="9"/>
    </row>
    <row r="19" spans="1:20" ht="51">
      <c r="A19" s="3" t="s">
        <v>236</v>
      </c>
      <c r="B19" s="4" t="s">
        <v>173</v>
      </c>
      <c r="C19" s="4"/>
      <c r="D19" s="8"/>
      <c r="E19" s="8"/>
      <c r="F19" s="8"/>
      <c r="G19" s="8"/>
      <c r="H19" s="8"/>
      <c r="I19" s="8"/>
      <c r="J19" s="8"/>
      <c r="K19" s="8"/>
      <c r="L19" s="8"/>
      <c r="M19" s="8"/>
      <c r="N19" s="8"/>
      <c r="O19" s="8"/>
      <c r="P19" s="8"/>
      <c r="Q19" s="8"/>
      <c r="R19" s="8"/>
      <c r="S19" s="9"/>
      <c r="T19" s="9"/>
    </row>
    <row r="20" spans="1:20" ht="51">
      <c r="A20" s="3" t="s">
        <v>237</v>
      </c>
      <c r="B20" s="4" t="s">
        <v>180</v>
      </c>
      <c r="C20" s="4"/>
      <c r="D20" s="8"/>
      <c r="E20" s="8"/>
      <c r="F20" s="8"/>
      <c r="G20" s="8"/>
      <c r="H20" s="8"/>
      <c r="I20" s="8"/>
      <c r="J20" s="8"/>
      <c r="K20" s="8"/>
      <c r="L20" s="8"/>
      <c r="M20" s="8"/>
      <c r="N20" s="8"/>
      <c r="O20" s="8"/>
      <c r="P20" s="8"/>
      <c r="Q20" s="8"/>
      <c r="R20" s="8"/>
      <c r="S20" s="9"/>
      <c r="T20" s="9"/>
    </row>
    <row r="21" spans="1:20" ht="63.75">
      <c r="A21" s="3" t="s">
        <v>238</v>
      </c>
      <c r="B21" s="4" t="s">
        <v>185</v>
      </c>
      <c r="C21" s="4"/>
      <c r="D21" s="8"/>
      <c r="E21" s="8"/>
      <c r="F21" s="8"/>
      <c r="G21" s="8"/>
      <c r="H21" s="8"/>
      <c r="I21" s="8"/>
      <c r="J21" s="8"/>
      <c r="K21" s="8"/>
      <c r="L21" s="8"/>
      <c r="M21" s="8"/>
      <c r="N21" s="8"/>
      <c r="O21" s="8"/>
      <c r="P21" s="8"/>
      <c r="Q21" s="8"/>
      <c r="R21" s="8"/>
      <c r="S21" s="9"/>
      <c r="T21" s="9"/>
    </row>
    <row r="22" spans="1:20" ht="51">
      <c r="A22" s="3" t="s">
        <v>239</v>
      </c>
      <c r="B22" s="4" t="s">
        <v>176</v>
      </c>
      <c r="C22" s="4"/>
      <c r="D22" s="8"/>
      <c r="E22" s="8"/>
      <c r="F22" s="8"/>
      <c r="G22" s="8"/>
      <c r="H22" s="8"/>
      <c r="I22" s="8"/>
      <c r="J22" s="8"/>
      <c r="K22" s="8"/>
      <c r="L22" s="8"/>
      <c r="M22" s="8"/>
      <c r="N22" s="8"/>
      <c r="O22" s="8"/>
      <c r="P22" s="8"/>
      <c r="Q22" s="8"/>
      <c r="R22" s="8"/>
      <c r="S22" s="9"/>
      <c r="T22" s="9"/>
    </row>
    <row r="23" spans="1:20" ht="51">
      <c r="A23" s="3" t="s">
        <v>240</v>
      </c>
      <c r="B23" s="4" t="s">
        <v>175</v>
      </c>
      <c r="C23" s="4"/>
      <c r="D23" s="8"/>
      <c r="E23" s="8"/>
      <c r="F23" s="8"/>
      <c r="G23" s="8"/>
      <c r="H23" s="8"/>
      <c r="I23" s="8"/>
      <c r="J23" s="8"/>
      <c r="K23" s="8"/>
      <c r="L23" s="8"/>
      <c r="M23" s="8"/>
      <c r="N23" s="8"/>
      <c r="O23" s="8"/>
      <c r="P23" s="8"/>
      <c r="Q23" s="8"/>
      <c r="R23" s="8"/>
      <c r="S23" s="9"/>
      <c r="T23" s="9"/>
    </row>
    <row r="24" spans="1:20" ht="38.25">
      <c r="A24" s="3" t="s">
        <v>241</v>
      </c>
      <c r="B24" s="4" t="s">
        <v>186</v>
      </c>
      <c r="C24" s="4"/>
      <c r="D24" s="8"/>
      <c r="E24" s="8"/>
      <c r="F24" s="8"/>
      <c r="G24" s="8"/>
      <c r="H24" s="8"/>
      <c r="I24" s="8"/>
      <c r="J24" s="8"/>
      <c r="K24" s="8"/>
      <c r="L24" s="8"/>
      <c r="M24" s="8"/>
      <c r="N24" s="8"/>
      <c r="O24" s="8"/>
      <c r="P24" s="8"/>
      <c r="Q24" s="8"/>
      <c r="R24" s="8"/>
      <c r="S24" s="9"/>
      <c r="T24" s="9"/>
    </row>
    <row r="25" spans="1:20" ht="39" thickBot="1">
      <c r="A25" s="11" t="s">
        <v>242</v>
      </c>
      <c r="B25" s="12" t="s">
        <v>243</v>
      </c>
      <c r="C25" s="12"/>
      <c r="D25" s="13"/>
      <c r="E25" s="13"/>
      <c r="F25" s="13"/>
      <c r="G25" s="13"/>
      <c r="H25" s="13"/>
      <c r="I25" s="13"/>
      <c r="J25" s="13"/>
      <c r="K25" s="13"/>
      <c r="L25" s="13"/>
      <c r="M25" s="13"/>
      <c r="N25" s="13"/>
      <c r="O25" s="13"/>
      <c r="P25" s="13"/>
      <c r="Q25" s="13"/>
      <c r="R25" s="13"/>
      <c r="S25" s="14"/>
      <c r="T25" s="14"/>
    </row>
    <row r="26" spans="1:20" ht="39" thickBot="1">
      <c r="A26" s="11" t="s">
        <v>244</v>
      </c>
      <c r="B26" s="12" t="s">
        <v>187</v>
      </c>
      <c r="C26" s="12"/>
      <c r="D26" s="13"/>
      <c r="E26" s="13"/>
      <c r="F26" s="13"/>
      <c r="G26" s="13"/>
      <c r="H26" s="13"/>
      <c r="I26" s="13"/>
      <c r="J26" s="13"/>
      <c r="K26" s="13"/>
      <c r="L26" s="13"/>
      <c r="M26" s="13"/>
      <c r="N26" s="13"/>
      <c r="O26" s="13"/>
      <c r="P26" s="13"/>
      <c r="Q26" s="13"/>
      <c r="R26" s="13"/>
      <c r="S26" s="14"/>
      <c r="T26" s="14"/>
    </row>
    <row r="28" spans="1:20" ht="15">
      <c r="A28" s="57"/>
      <c r="B28" s="58"/>
      <c r="C28" s="58"/>
      <c r="D28" s="59" t="s">
        <v>245</v>
      </c>
    </row>
    <row r="29" spans="1:20" ht="15">
      <c r="B29" s="58"/>
      <c r="C29" s="58"/>
      <c r="D29" s="59" t="s">
        <v>80</v>
      </c>
    </row>
    <row r="30" spans="1:20" ht="15">
      <c r="B30" s="58"/>
      <c r="C30" s="58"/>
      <c r="D30" s="59" t="s">
        <v>70</v>
      </c>
    </row>
    <row r="31" spans="1:20" ht="15">
      <c r="B31" s="58"/>
      <c r="C31" s="58"/>
      <c r="D31" s="59" t="s">
        <v>246</v>
      </c>
    </row>
    <row r="32" spans="1:20" ht="15">
      <c r="B32" s="58"/>
      <c r="C32" s="58"/>
      <c r="D32" s="59" t="s">
        <v>247</v>
      </c>
    </row>
    <row r="33" spans="2:6" ht="15">
      <c r="B33" s="58"/>
      <c r="C33" s="58"/>
      <c r="D33" s="59" t="s">
        <v>248</v>
      </c>
    </row>
    <row r="34" spans="2:6" ht="15">
      <c r="B34" s="58"/>
      <c r="C34" s="58"/>
      <c r="D34" s="59" t="s">
        <v>249</v>
      </c>
    </row>
    <row r="35" spans="2:6">
      <c r="B35" s="58"/>
      <c r="C35" s="58"/>
      <c r="D35" t="str">
        <f>CONCATENATE($A$35," ",B35)</f>
        <v xml:space="preserve"> </v>
      </c>
    </row>
    <row r="36" spans="2:6">
      <c r="B36" s="58"/>
      <c r="C36" s="58"/>
      <c r="D36" t="str">
        <f t="shared" ref="D36:D40" si="0">CONCATENATE($A$35," ",B36)</f>
        <v xml:space="preserve"> </v>
      </c>
    </row>
    <row r="37" spans="2:6">
      <c r="B37" s="58"/>
      <c r="C37" s="58"/>
      <c r="D37" t="str">
        <f t="shared" si="0"/>
        <v xml:space="preserve"> </v>
      </c>
    </row>
    <row r="38" spans="2:6">
      <c r="B38" s="58"/>
      <c r="C38" s="58"/>
      <c r="D38" t="str">
        <f t="shared" si="0"/>
        <v xml:space="preserve"> </v>
      </c>
    </row>
    <row r="39" spans="2:6">
      <c r="B39" s="58"/>
      <c r="C39" s="58"/>
      <c r="D39" t="str">
        <f t="shared" si="0"/>
        <v xml:space="preserve"> </v>
      </c>
    </row>
    <row r="40" spans="2:6">
      <c r="B40" s="58"/>
      <c r="C40" s="58"/>
      <c r="D40" t="str">
        <f t="shared" si="0"/>
        <v xml:space="preserve"> </v>
      </c>
    </row>
    <row r="41" spans="2:6">
      <c r="B41" s="58"/>
      <c r="C41" s="58"/>
      <c r="D41" t="str">
        <f t="shared" ref="D41:D50" si="1">CONCATENATE($A$41," ",B41)</f>
        <v xml:space="preserve"> </v>
      </c>
    </row>
    <row r="42" spans="2:6">
      <c r="B42" s="58"/>
      <c r="C42" s="58"/>
      <c r="D42" t="str">
        <f t="shared" si="1"/>
        <v xml:space="preserve"> </v>
      </c>
    </row>
    <row r="43" spans="2:6">
      <c r="B43" s="58"/>
      <c r="C43" s="58"/>
      <c r="D43" t="str">
        <f t="shared" si="1"/>
        <v xml:space="preserve"> </v>
      </c>
    </row>
    <row r="44" spans="2:6">
      <c r="B44" s="58"/>
      <c r="C44" s="58"/>
      <c r="D44" t="str">
        <f t="shared" si="1"/>
        <v xml:space="preserve"> </v>
      </c>
      <c r="E44" s="58"/>
      <c r="F44" s="58"/>
    </row>
    <row r="45" spans="2:6">
      <c r="B45" s="58"/>
      <c r="C45" s="58"/>
      <c r="D45" t="str">
        <f t="shared" si="1"/>
        <v xml:space="preserve"> </v>
      </c>
      <c r="E45" s="58"/>
      <c r="F45" s="58"/>
    </row>
    <row r="46" spans="2:6">
      <c r="B46" s="58"/>
      <c r="C46" s="58"/>
      <c r="D46" t="str">
        <f t="shared" si="1"/>
        <v xml:space="preserve"> </v>
      </c>
      <c r="E46" s="58"/>
      <c r="F46" s="58"/>
    </row>
    <row r="47" spans="2:6">
      <c r="B47" s="58"/>
      <c r="C47" s="58"/>
      <c r="D47" t="str">
        <f t="shared" si="1"/>
        <v xml:space="preserve"> </v>
      </c>
      <c r="E47" s="58"/>
      <c r="F47" s="58"/>
    </row>
    <row r="48" spans="2:6">
      <c r="B48" s="58"/>
      <c r="C48" s="58"/>
      <c r="D48" t="str">
        <f t="shared" si="1"/>
        <v xml:space="preserve"> </v>
      </c>
      <c r="E48" s="58"/>
      <c r="F48" s="58"/>
    </row>
    <row r="49" spans="2:6">
      <c r="B49" s="58"/>
      <c r="C49" s="58"/>
      <c r="D49" t="str">
        <f t="shared" si="1"/>
        <v xml:space="preserve"> </v>
      </c>
      <c r="E49" s="58"/>
      <c r="F49" s="58"/>
    </row>
    <row r="50" spans="2:6">
      <c r="B50" s="58"/>
      <c r="C50" s="58"/>
      <c r="D50" t="str">
        <f t="shared" si="1"/>
        <v xml:space="preserve"> </v>
      </c>
      <c r="E50" s="58"/>
      <c r="F50" s="58"/>
    </row>
    <row r="51" spans="2:6">
      <c r="B51" s="58"/>
      <c r="C51" s="58"/>
      <c r="D5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 xsi:nil="true"/>
    <Fecha_x0020_Documento xmlns="09e71aba-2254-4bf9-bde9-fe551177c8ee">2022-04-18T05:00:00+00:00</Fecha_x0020_Documento>
    <Número xmlns="09e71aba-2254-4bf9-bde9-fe551177c8ee">4082</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DNPOI-34-4892</_dlc_DocId>
    <_dlc_DocIdUrl xmlns="af7f7f6b-44e7-444a-90a4-d02bbf46acb6">
      <Url>https://colaboracion.dnp.gov.co/CDT/_layouts/15/DocIdRedir.aspx?ID=DNPOI-34-4892</Url>
      <Description>DNPOI-34-4892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39a299e2a9b228647a1ac2dacaa8a9ce">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441f0c4c3728511ed06a3750137e4826"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A154F4-C5D7-4A04-A025-8E0E4A8DAE79}"/>
</file>

<file path=customXml/itemProps2.xml><?xml version="1.0" encoding="utf-8"?>
<ds:datastoreItem xmlns:ds="http://schemas.openxmlformats.org/officeDocument/2006/customXml" ds:itemID="{68DB1DDE-92F9-4DE1-AD6A-5507ECD87919}"/>
</file>

<file path=customXml/itemProps3.xml><?xml version="1.0" encoding="utf-8"?>
<ds:datastoreItem xmlns:ds="http://schemas.openxmlformats.org/officeDocument/2006/customXml" ds:itemID="{237F5433-9FBC-49F0-B685-1F799D9BBB37}"/>
</file>

<file path=customXml/itemProps4.xml><?xml version="1.0" encoding="utf-8"?>
<ds:datastoreItem xmlns:ds="http://schemas.openxmlformats.org/officeDocument/2006/customXml" ds:itemID="{01F67AEC-5765-444C-817C-5AD0E5159B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 Plan acción seguimiento</vt:lpstr>
      <vt:lpstr>Desplegables</vt:lpstr>
      <vt:lpstr>' Plan acción seguimiento'!Área_de_impresión</vt:lpstr>
    </vt:vector>
  </TitlesOfParts>
  <Manager/>
  <Company>DNP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4082</dc:title>
  <dc:subject/>
  <dc:creator>DNP</dc:creator>
  <cp:keywords/>
  <dc:description/>
  <cp:lastModifiedBy>user</cp:lastModifiedBy>
  <cp:revision/>
  <dcterms:created xsi:type="dcterms:W3CDTF">2008-04-24T15:07:06Z</dcterms:created>
  <dcterms:modified xsi:type="dcterms:W3CDTF">2022-05-03T17:54:37Z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46cb3a14-4b96-4852-8ffa-bb8ce5686103</vt:lpwstr>
  </property>
  <property fmtid="{D5CDD505-2E9C-101B-9397-08002B2CF9AE}" pid="4" name="Tipo Conpes">
    <vt:lpwstr>7;#CONPES Económicos|7c1a6167-1b5b-496e-b1b4-75ec465787d9</vt:lpwstr>
  </property>
</Properties>
</file>