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Transición Energética/04 Documento Aprobado/"/>
    </mc:Choice>
  </mc:AlternateContent>
  <xr:revisionPtr revIDLastSave="2" documentId="13_ncr:1_{30B9A118-82E7-499D-B78B-56FE4B69195B}" xr6:coauthVersionLast="47" xr6:coauthVersionMax="47" xr10:uidLastSave="{5C56AC76-2514-418F-8E4B-AD6A92C966F5}"/>
  <bookViews>
    <workbookView xWindow="-120" yWindow="-120" windowWidth="29040" windowHeight="15840" tabRatio="728" xr2:uid="{00000000-000D-0000-FFFF-FFFF00000000}"/>
  </bookViews>
  <sheets>
    <sheet name=" Plan acción seguimiento" sheetId="14" r:id="rId1"/>
    <sheet name="Indicadores de Resultado (IR)" sheetId="21" r:id="rId2"/>
    <sheet name="Instrucciones PAS" sheetId="18" r:id="rId3"/>
    <sheet name="Desplegables" sheetId="1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_9">[1]APACDO!#REF!</definedName>
    <definedName name="_arp2">#REF!</definedName>
    <definedName name="_xlnm._FilterDatabase" localSheetId="0" hidden="1">' Plan acción seguimiento'!$A$9:$BS$9</definedName>
    <definedName name="_xlnm._FilterDatabase" localSheetId="1" hidden="1">'Indicadores de Resultado (IR)'!$J$5:$K$5</definedName>
    <definedName name="_ivm2" localSheetId="1">#REF!</definedName>
    <definedName name="_ivm2">#REF!</definedName>
    <definedName name="_Order1" hidden="1">255</definedName>
    <definedName name="_Order2" hidden="1">255</definedName>
    <definedName name="_pib1" localSheetId="1">'[2]98-2002'!#REF!</definedName>
    <definedName name="_pib1">'[2]98-2002'!#REF!</definedName>
    <definedName name="_Table1_Out" localSheetId="1" hidden="1">[3]CARBOCOL!#REF!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seguimiento'!$A$1:$BS$131</definedName>
    <definedName name="_xlnm.Print_Area" localSheetId="1">'Indicadores de Resultado (IR)'!$A$1:$W$17</definedName>
    <definedName name="_xlnm.Print_Area" localSheetId="2">'Instrucciones PAS'!$A$4:$B$44</definedName>
    <definedName name="arp" localSheetId="1">#REF!</definedName>
    <definedName name="arp">#REF!</definedName>
    <definedName name="BB" localSheetId="1">#REF!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localSheetId="1"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1">#REF!</definedName>
    <definedName name="CUADRO_No._2">#REF!</definedName>
    <definedName name="CUADRO_No._3" localSheetId="1">#REF!</definedName>
    <definedName name="CUADRO_No._3">#REF!</definedName>
    <definedName name="CUADRO_No._4" localSheetId="1">#REF!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localSheetId="1" hidden="1">{"eaab",#N/A,FALSE,"EAAB"}</definedName>
    <definedName name="wrn.eaab." hidden="1">{"eaab",#N/A,FALSE,"EAAB"}</definedName>
    <definedName name="wrn.emca." localSheetId="1" hidden="1">{"emca",#N/A,FALSE,"EMCA"}</definedName>
    <definedName name="wrn.emca." hidden="1">{"emca",#N/A,FALSE,"EMCA"}</definedName>
    <definedName name="wrn.epma." localSheetId="1" hidden="1">{"epma",#N/A,FALSE,"EPMA"}</definedName>
    <definedName name="wrn.epma." hidden="1">{"epma",#N/A,FALSE,"EPMA"}</definedName>
    <definedName name="wrn.TODOS." localSheetId="1"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hidden="1">{"trimestre",#N/A,FALSE,"TRIMESTRE"}</definedName>
    <definedName name="wrn.xempresa." localSheetId="1" hidden="1">{"empresa",#N/A,FALSE,"xEMPRESA"}</definedName>
    <definedName name="wrn.xempresa." hidden="1">{"empresa",#N/A,FALSE,"xEMPRESA"}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08" i="14" l="1"/>
  <c r="AY108" i="14"/>
  <c r="AU108" i="14"/>
  <c r="AQ108" i="14"/>
  <c r="AM108" i="14"/>
  <c r="BC107" i="14"/>
  <c r="AY107" i="14"/>
  <c r="AU107" i="14"/>
  <c r="AQ107" i="14"/>
  <c r="AM107" i="14"/>
  <c r="BK106" i="14"/>
  <c r="BK105" i="14"/>
  <c r="BK104" i="14"/>
  <c r="BK103" i="14"/>
  <c r="BK102" i="14"/>
  <c r="BK101" i="14"/>
  <c r="BK100" i="14"/>
  <c r="BK99" i="14"/>
  <c r="BK98" i="14"/>
  <c r="BK97" i="14"/>
  <c r="BK96" i="14"/>
  <c r="BK95" i="14"/>
  <c r="BK94" i="14"/>
  <c r="BK93" i="14"/>
  <c r="BK92" i="14"/>
  <c r="BK91" i="14"/>
  <c r="BK90" i="14"/>
  <c r="BK89" i="14"/>
  <c r="BK88" i="14"/>
  <c r="BK87" i="14"/>
  <c r="BK86" i="14"/>
  <c r="BK85" i="14"/>
  <c r="BK84" i="14"/>
  <c r="BK83" i="14"/>
  <c r="BK82" i="14"/>
  <c r="BK81" i="14"/>
  <c r="BK80" i="14"/>
  <c r="BK79" i="14"/>
  <c r="BK78" i="14"/>
  <c r="BK77" i="14"/>
  <c r="BK76" i="14"/>
  <c r="BK75" i="14"/>
  <c r="BK74" i="14"/>
  <c r="BK73" i="14"/>
  <c r="BK72" i="14"/>
  <c r="BK71" i="14"/>
  <c r="BK70" i="14"/>
  <c r="BK69" i="14"/>
  <c r="BK68" i="14"/>
  <c r="BK67" i="14"/>
  <c r="BK66" i="14"/>
  <c r="BK65" i="14"/>
  <c r="BK64" i="14"/>
  <c r="BK63" i="14"/>
  <c r="BK62" i="14"/>
  <c r="BK61" i="14"/>
  <c r="BK60" i="14"/>
  <c r="BK59" i="14"/>
  <c r="BK58" i="14"/>
  <c r="BK57" i="14"/>
  <c r="BK56" i="14"/>
  <c r="BK55" i="14"/>
  <c r="BK54" i="14"/>
  <c r="BK53" i="14"/>
  <c r="BK52" i="14"/>
  <c r="BK51" i="14"/>
  <c r="BK50" i="14"/>
  <c r="BK49" i="14"/>
  <c r="BK48" i="14"/>
  <c r="BK47" i="14"/>
  <c r="BK46" i="14"/>
  <c r="BK45" i="14"/>
  <c r="BK44" i="14"/>
  <c r="BK43" i="14"/>
  <c r="BK42" i="14"/>
  <c r="BK41" i="14"/>
  <c r="BK40" i="14"/>
  <c r="BK39" i="14"/>
  <c r="BK38" i="14"/>
  <c r="BK37" i="14"/>
  <c r="BK36" i="14"/>
  <c r="BK35" i="14"/>
  <c r="BK34" i="14"/>
  <c r="BK33" i="14"/>
  <c r="BK32" i="14"/>
  <c r="BK31" i="14"/>
  <c r="BK30" i="14"/>
  <c r="BK29" i="14"/>
  <c r="BK28" i="14"/>
  <c r="BK27" i="14"/>
  <c r="BK26" i="14"/>
  <c r="BK25" i="14"/>
  <c r="BK24" i="14"/>
  <c r="BK23" i="14"/>
  <c r="BK22" i="14"/>
  <c r="BK21" i="14"/>
  <c r="BK20" i="14"/>
  <c r="BK19" i="14"/>
  <c r="BK18" i="14"/>
  <c r="BK17" i="14"/>
  <c r="BK16" i="14"/>
  <c r="BK15" i="14"/>
  <c r="BK14" i="14"/>
  <c r="BK13" i="14"/>
  <c r="BK12" i="14"/>
  <c r="BK11" i="14"/>
  <c r="AY106" i="14"/>
  <c r="AU106" i="14"/>
  <c r="AQ106" i="14"/>
  <c r="AM106" i="14"/>
  <c r="AI106" i="14"/>
  <c r="AY105" i="14"/>
  <c r="AU105" i="14"/>
  <c r="AQ104" i="14"/>
  <c r="AM104" i="14"/>
  <c r="AQ102" i="14"/>
  <c r="AM102" i="14"/>
  <c r="AQ101" i="14"/>
  <c r="AM101" i="14"/>
  <c r="AQ100" i="14"/>
  <c r="AM100" i="14"/>
  <c r="AM99" i="14"/>
  <c r="AM97" i="14"/>
  <c r="AM96" i="14"/>
  <c r="AI96" i="14"/>
  <c r="AQ95" i="14"/>
  <c r="AM95" i="14"/>
  <c r="AI95" i="14"/>
  <c r="AM94" i="14"/>
  <c r="AI94" i="14"/>
  <c r="AM91" i="14"/>
  <c r="AI91" i="14"/>
  <c r="AU90" i="14"/>
  <c r="AM89" i="14"/>
  <c r="AI89" i="14"/>
  <c r="AM88" i="14"/>
  <c r="AI88" i="14"/>
  <c r="AM87" i="14"/>
  <c r="AM86" i="14"/>
  <c r="BG85" i="14"/>
  <c r="BC85" i="14"/>
  <c r="AY85" i="14"/>
  <c r="AU85" i="14"/>
  <c r="AQ85" i="14"/>
  <c r="AM85" i="14"/>
  <c r="AI85" i="14"/>
  <c r="AQ82" i="14"/>
  <c r="AM82" i="14"/>
  <c r="AI82" i="14"/>
  <c r="AM81" i="14"/>
  <c r="AI81" i="14"/>
  <c r="AU80" i="14"/>
  <c r="AQ80" i="14"/>
  <c r="AM80" i="14"/>
  <c r="AM79" i="14"/>
  <c r="AI79" i="14"/>
  <c r="AM78" i="14"/>
  <c r="AY73" i="14"/>
  <c r="AU73" i="14"/>
  <c r="AQ73" i="14"/>
  <c r="AM70" i="14"/>
  <c r="AI70" i="14"/>
  <c r="AQ69" i="14"/>
  <c r="AM69" i="14"/>
  <c r="AM68" i="14"/>
  <c r="AI68" i="14"/>
  <c r="AM67" i="14"/>
  <c r="AM66" i="14"/>
  <c r="AM65" i="14"/>
  <c r="AI65" i="14"/>
  <c r="AQ64" i="14"/>
  <c r="AM64" i="14"/>
  <c r="AY63" i="14"/>
  <c r="AU63" i="14"/>
  <c r="AQ63" i="14"/>
  <c r="AU62" i="14"/>
  <c r="AQ62" i="14"/>
  <c r="AM62" i="14"/>
  <c r="AU61" i="14"/>
  <c r="AQ61" i="14"/>
  <c r="AM61" i="14"/>
  <c r="AY58" i="14"/>
  <c r="AU58" i="14"/>
  <c r="AQ58" i="14"/>
  <c r="AU57" i="14"/>
  <c r="AQ57" i="14"/>
  <c r="AM57" i="14"/>
  <c r="BG56" i="14"/>
  <c r="BC56" i="14"/>
  <c r="AU55" i="14"/>
  <c r="AQ55" i="14"/>
  <c r="AM55" i="14"/>
  <c r="AI55" i="14"/>
  <c r="AM48" i="14"/>
  <c r="AI48" i="14"/>
  <c r="AM47" i="14"/>
  <c r="AQ46" i="14"/>
  <c r="AM46" i="14"/>
  <c r="AM45" i="14"/>
  <c r="AU41" i="14"/>
  <c r="AQ41" i="14"/>
  <c r="AM41" i="14"/>
  <c r="AY38" i="14"/>
  <c r="AU38" i="14"/>
  <c r="AQ38" i="14"/>
  <c r="AY37" i="14"/>
  <c r="AU37" i="14"/>
  <c r="AQ37" i="14"/>
  <c r="AM37" i="14"/>
  <c r="AM36" i="14"/>
  <c r="AI36" i="14"/>
  <c r="AQ35" i="14"/>
  <c r="AM35" i="14"/>
  <c r="AI35" i="14"/>
  <c r="AQ34" i="14"/>
  <c r="AM34" i="14"/>
  <c r="AI34" i="14"/>
  <c r="AU27" i="14"/>
  <c r="AQ27" i="14"/>
  <c r="AM27" i="14"/>
  <c r="AQ25" i="14"/>
  <c r="AM25" i="14"/>
  <c r="AQ24" i="14"/>
  <c r="AM24" i="14"/>
  <c r="AU20" i="14"/>
  <c r="AQ20" i="14"/>
  <c r="AM20" i="14"/>
  <c r="AI20" i="14"/>
  <c r="AY19" i="14"/>
  <c r="AU19" i="14"/>
  <c r="AQ19" i="14"/>
  <c r="AM19" i="14"/>
  <c r="AI19" i="14"/>
  <c r="AU18" i="14"/>
  <c r="AQ18" i="14"/>
  <c r="AM18" i="14"/>
  <c r="AU17" i="14"/>
  <c r="AQ17" i="14"/>
  <c r="AM17" i="14"/>
  <c r="AI17" i="14"/>
  <c r="AQ16" i="14"/>
  <c r="AM16" i="14"/>
  <c r="AI16" i="14"/>
  <c r="AQ15" i="14"/>
  <c r="AM15" i="14"/>
  <c r="AI15" i="14"/>
  <c r="AI107" i="14" s="1"/>
  <c r="AM14" i="14"/>
  <c r="AY13" i="14"/>
  <c r="AU13" i="14"/>
  <c r="AQ13" i="14"/>
  <c r="AM13" i="14"/>
  <c r="AI13" i="14"/>
  <c r="AQ12" i="14"/>
  <c r="AM12" i="14"/>
  <c r="AI12" i="14"/>
  <c r="AQ11" i="14"/>
  <c r="AQ10" i="14"/>
  <c r="BK10" i="14" s="1"/>
  <c r="AM10" i="14"/>
  <c r="AI10" i="14"/>
  <c r="AH106" i="14"/>
  <c r="AH105" i="14"/>
  <c r="AH104" i="14"/>
  <c r="AH103" i="14"/>
  <c r="AH102" i="14"/>
  <c r="AH101" i="14"/>
  <c r="AH100" i="14"/>
  <c r="AH99" i="14"/>
  <c r="AH98" i="14"/>
  <c r="AH97" i="14"/>
  <c r="AH96" i="14"/>
  <c r="AH95" i="14"/>
  <c r="AH94" i="14"/>
  <c r="AH93" i="14"/>
  <c r="AH92" i="14"/>
  <c r="AH91" i="14"/>
  <c r="AH90" i="14"/>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AG107" i="14"/>
  <c r="AF107" i="14"/>
  <c r="AE107" i="14"/>
  <c r="AD107" i="14"/>
  <c r="AC107" i="14"/>
  <c r="AB107" i="14"/>
  <c r="AA107" i="14"/>
  <c r="AH10" i="14"/>
  <c r="CX37" i="14"/>
  <c r="CX10" i="14"/>
  <c r="CQ37" i="14"/>
  <c r="CQ10" i="14"/>
  <c r="CX86" i="14"/>
  <c r="CJ37" i="14"/>
  <c r="CJ86" i="14"/>
  <c r="CC37" i="14"/>
  <c r="CC86" i="14"/>
  <c r="CZ37" i="14"/>
  <c r="CZ86" i="14"/>
  <c r="CZ10" i="14"/>
  <c r="CS37" i="14"/>
  <c r="CS86" i="14"/>
  <c r="CS10" i="14"/>
  <c r="CL37" i="14"/>
  <c r="CL86" i="14"/>
  <c r="CL10" i="14"/>
  <c r="CE37" i="14"/>
  <c r="CE86" i="14"/>
  <c r="CE10" i="14"/>
  <c r="BX37" i="14"/>
  <c r="BX86" i="14"/>
  <c r="BX10" i="14"/>
  <c r="BQ37" i="14"/>
  <c r="BQ86" i="14"/>
  <c r="BQ10" i="14"/>
  <c r="CW37" i="14"/>
  <c r="CW86" i="14"/>
  <c r="CW10" i="14"/>
  <c r="CP10" i="14"/>
  <c r="CP37" i="14"/>
  <c r="CP86" i="14"/>
  <c r="CJ10" i="14"/>
  <c r="CC10" i="14"/>
  <c r="CY108" i="14"/>
  <c r="BG107" i="14"/>
  <c r="CR108" i="14"/>
  <c r="CQ86" i="14"/>
  <c r="CI10" i="14"/>
  <c r="CK108" i="14"/>
  <c r="CI37" i="14"/>
  <c r="CI86" i="14"/>
  <c r="CD108" i="14"/>
  <c r="CB86" i="14"/>
  <c r="CB10" i="14"/>
  <c r="CB37" i="14"/>
  <c r="BW108" i="14"/>
  <c r="BV37" i="14"/>
  <c r="BV86" i="14"/>
  <c r="BV10" i="14"/>
  <c r="BU37" i="14"/>
  <c r="BU86" i="14"/>
  <c r="BU10" i="14"/>
  <c r="BO10" i="14"/>
  <c r="BN10" i="14"/>
  <c r="BP108" i="14"/>
  <c r="BN37" i="14"/>
  <c r="BO37" i="14"/>
  <c r="BN86" i="14"/>
  <c r="BO86" i="14"/>
  <c r="D56" i="17"/>
  <c r="D55" i="17"/>
  <c r="D54" i="17"/>
  <c r="D53" i="17"/>
  <c r="D52" i="17"/>
  <c r="D51" i="17"/>
  <c r="D50" i="17"/>
  <c r="D49" i="17"/>
  <c r="D48" i="17"/>
  <c r="D47" i="17"/>
  <c r="D46" i="17"/>
  <c r="D45" i="17"/>
  <c r="D44" i="17"/>
  <c r="D43" i="17"/>
  <c r="D42" i="17"/>
  <c r="D41" i="17"/>
  <c r="D40" i="17"/>
  <c r="BK107" i="14" l="1"/>
  <c r="CE108" i="14"/>
  <c r="BG108" i="14"/>
  <c r="BQ108" i="14"/>
  <c r="BR10" i="14"/>
  <c r="CU37" i="14"/>
  <c r="CT37" i="14"/>
  <c r="DB37" i="14"/>
  <c r="CG37" i="14"/>
  <c r="DA37" i="14"/>
  <c r="CF10" i="14"/>
  <c r="BZ86" i="14"/>
  <c r="CN37" i="14"/>
  <c r="CT10" i="14"/>
  <c r="CN10" i="14"/>
  <c r="CG10" i="14"/>
  <c r="BS10" i="14"/>
  <c r="CG86" i="14"/>
  <c r="CN86" i="14"/>
  <c r="DB86" i="14"/>
  <c r="DB10" i="14"/>
  <c r="BY10" i="14"/>
  <c r="BZ10" i="14"/>
  <c r="DA86" i="14"/>
  <c r="BY37" i="14"/>
  <c r="CF86" i="14"/>
  <c r="CM86" i="14"/>
  <c r="CL108" i="14"/>
  <c r="CM37" i="14"/>
  <c r="BS37" i="14"/>
  <c r="CU86" i="14"/>
  <c r="CT86" i="14"/>
  <c r="AH107" i="14"/>
  <c r="CF37" i="14"/>
  <c r="CM10" i="14"/>
  <c r="BR86" i="14"/>
  <c r="BR37" i="14"/>
  <c r="BY86" i="14"/>
  <c r="BS86" i="14"/>
  <c r="DA10" i="14"/>
  <c r="CZ108" i="14"/>
  <c r="CU10" i="14"/>
  <c r="BZ37" i="14"/>
  <c r="BX108" i="14"/>
  <c r="AI108" i="14"/>
  <c r="CS108" i="14"/>
  <c r="BK108" i="14" l="1"/>
  <c r="CN108" i="14"/>
  <c r="CT108" i="14"/>
  <c r="CF108" i="14"/>
  <c r="CG108" i="14"/>
  <c r="CU108" i="14"/>
  <c r="DA108" i="14"/>
  <c r="DB108" i="14"/>
  <c r="CM108" i="14"/>
  <c r="BZ108" i="14"/>
  <c r="BY108" i="14"/>
  <c r="BS108" i="14"/>
  <c r="BR108" i="14"/>
</calcChain>
</file>

<file path=xl/sharedStrings.xml><?xml version="1.0" encoding="utf-8"?>
<sst xmlns="http://schemas.openxmlformats.org/spreadsheetml/2006/main" count="1657" uniqueCount="810">
  <si>
    <t>Título del documento:</t>
  </si>
  <si>
    <t>Documento CONPES No:</t>
  </si>
  <si>
    <t>Fecha de aprobación:</t>
  </si>
  <si>
    <t>Fecha de actualización:</t>
  </si>
  <si>
    <t>Dirección Técnica o grupo responsable en DNP:</t>
  </si>
  <si>
    <t>Entidades líderes:</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</si>
  <si>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</si>
  <si>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</si>
  <si>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</si>
  <si>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</si>
  <si>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</si>
  <si>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</si>
  <si>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</si>
  <si>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</si>
  <si>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</si>
  <si>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</si>
  <si>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</si>
  <si>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</si>
  <si>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</si>
  <si>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</si>
  <si>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</si>
  <si>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</si>
  <si>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</si>
  <si>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</si>
  <si>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</si>
  <si>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</si>
  <si>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</si>
  <si>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</si>
  <si>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</si>
  <si>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</si>
  <si>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</si>
  <si>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</si>
  <si>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</si>
  <si>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</si>
  <si>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</si>
  <si>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</si>
  <si>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final</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</si>
  <si>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</si>
  <si>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</si>
  <si>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</si>
  <si>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</si>
  <si>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</si>
  <si>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</si>
  <si>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</si>
  <si>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</si>
  <si>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</si>
  <si>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</si>
  <si>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</si>
  <si>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</si>
  <si>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</si>
  <si>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</si>
  <si>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</si>
  <si>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</si>
  <si>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1.1</t>
  </si>
  <si>
    <t>2.1</t>
  </si>
  <si>
    <t>N.1</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</si>
  <si>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</si>
  <si>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</si>
  <si>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</si>
  <si>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</si>
  <si>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</si>
  <si>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</si>
  <si>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</si>
  <si>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</si>
  <si>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</si>
  <si>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</si>
  <si>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</si>
  <si>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</si>
  <si>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</si>
  <si>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</si>
  <si>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</si>
  <si>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</si>
  <si>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</si>
  <si>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</si>
  <si>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</si>
  <si>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INDICADORES DE RESULTADO</t>
  </si>
  <si>
    <t xml:space="preserve">      1. CARACTERÍSTICAS GENERALES</t>
  </si>
  <si>
    <t xml:space="preserve">   2. MEDICIÓN</t>
  </si>
  <si>
    <t xml:space="preserve">   3. SEGUIMIENTO</t>
  </si>
  <si>
    <t>Descripción</t>
  </si>
  <si>
    <t>Relación con:</t>
  </si>
  <si>
    <t>Unidad de medida</t>
  </si>
  <si>
    <t>Tiempo de medición</t>
  </si>
  <si>
    <t>Línea base</t>
  </si>
  <si>
    <t>Metas</t>
  </si>
  <si>
    <t>Metodología de medición</t>
  </si>
  <si>
    <t xml:space="preserve">Fuentes de información </t>
  </si>
  <si>
    <t>Días de rezago</t>
  </si>
  <si>
    <t>Serie disponible</t>
  </si>
  <si>
    <t>Responsable del indicador</t>
  </si>
  <si>
    <t>Responsable del seguimiento al indicador en DNP</t>
  </si>
  <si>
    <t>Avance</t>
  </si>
  <si>
    <t>Dimensión</t>
  </si>
  <si>
    <t>Indicadores de resultado del PND vigente</t>
  </si>
  <si>
    <t>ODS</t>
  </si>
  <si>
    <t>Acción PAS</t>
  </si>
  <si>
    <t>Año</t>
  </si>
  <si>
    <t>Fuente LB</t>
  </si>
  <si>
    <t>2022-2</t>
  </si>
  <si>
    <t>2023-2</t>
  </si>
  <si>
    <t>2024-2</t>
  </si>
  <si>
    <t>2025-2</t>
  </si>
  <si>
    <t>2026-2</t>
  </si>
  <si>
    <t>2027-2</t>
  </si>
  <si>
    <t>2028-2</t>
  </si>
  <si>
    <t>2029-2</t>
  </si>
  <si>
    <t>2030-2</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</si>
  <si>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</si>
  <si>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</si>
  <si>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</si>
  <si>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dejar vacía.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</si>
  <si>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</si>
  <si>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</si>
  <si>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</si>
  <si>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</si>
  <si>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</si>
  <si>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</si>
  <si>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Adicionalmente, evite formular varios indicadores para una sola acción.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t>
    </r>
  </si>
  <si>
    <r>
      <rPr>
        <sz val="10"/>
        <color theme="0"/>
        <rFont val="Arial"/>
        <family val="2"/>
      </rPr>
      <t>.</t>
    </r>
    <r>
      <rPr>
        <sz val="10"/>
        <rFont val="Arial"/>
        <family val="2"/>
      </rPr>
      <t xml:space="preserve">-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t>
    </r>
    <r>
      <rPr>
        <sz val="10"/>
        <color theme="0"/>
        <rFont val="Arial"/>
        <family val="2"/>
      </rPr>
      <t>(</t>
    </r>
    <r>
      <rPr>
        <sz val="10"/>
        <rFont val="Arial"/>
        <family val="2"/>
      </rPr>
      <t>porcentajes o valores absolutos</t>
    </r>
    <r>
      <rPr>
        <sz val="10"/>
        <color theme="0"/>
        <rFont val="Arial"/>
        <family val="2"/>
      </rPr>
      <t>)</t>
    </r>
    <r>
      <rPr>
        <sz val="10"/>
        <rFont val="Arial"/>
        <family val="2"/>
      </rPr>
      <t>; no escriba palabras.
 - Registre las metas anuales en línea con su forma de acumulación. Tenga en cuenta que se requiere una meta para cada año del tiempo de ejecución de las acciones y estas deben ser distintas a cero si la forma de acumulación es acumulado o flujo.
 - La meta final se define con base en la forma de acumulación así:
Acumulado y reducción acumulada: meta del último año de ejecución.
Flujo y reducción: promedio de metas anuales.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</si>
  <si>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</si>
  <si>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</si>
  <si>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</si>
  <si>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</si>
  <si>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</si>
  <si>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</si>
  <si>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</si>
  <si>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</si>
  <si>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r>
      <t xml:space="preserve">Responda las preguntas que están en la sección de balance cualitativo  y actualice los datos de contacto de los responsables del reporte de las acciones en los casos que haya lugar. Para la pregunta 4, tenga en cuenta las siguientes recomendaciones dependiendo del nivel de rezago del documento CONPES:
</t>
    </r>
    <r>
      <rPr>
        <b/>
        <sz val="10"/>
        <color theme="1"/>
        <rFont val="Arial"/>
        <family val="2"/>
      </rPr>
      <t>• Categoría verde:</t>
    </r>
    <r>
      <rPr>
        <sz val="10"/>
        <color theme="1"/>
        <rFont val="Arial"/>
        <family val="2"/>
      </rPr>
      <t xml:space="preserve"> no es necesario que la DT realice alguna intervención nueva, pero de haber venido realizado alguna gestión, puede continuar con esta. 
</t>
    </r>
    <r>
      <rPr>
        <b/>
        <sz val="10"/>
        <color theme="1"/>
        <rFont val="Arial"/>
        <family val="2"/>
      </rPr>
      <t>• Categorías amarilla y roja</t>
    </r>
    <r>
      <rPr>
        <sz val="10"/>
        <color theme="1"/>
        <rFont val="Arial"/>
        <family val="2"/>
      </rPr>
      <t>: se recomienda revisar si el motivo de rezago del documento CONPES se debe al no reporte oportuno de los compromisos o a la no ejecución. Para esto, la DT puede solicitar a Grupo CONPES el semáforo del documento CONPES en cuestión y validar el número de acciones que se encuentran en las categorías sin aprobación y sin reporte, lo que implica que no se reportaron oportunamente los compromisos; y el número de acciones en las categorías en alerta y atrasada, lo que implica baja ejecución. Si el motivo de rezago obedece al primer caso, se recomienda a la DT contactar a los responsables de reporte y validar los motivos por los cuales este no se está realizando. Si el motivo de rezago obedece al segundo caso, se recomienda a la DT revisar los motivos de incumplimiento descritos en los reportes realizados con el fin de identificar situaciones que estén incidiendo en la baja ejecución. Es de suma importancia que la DT pueda, desde sus competencias, proponer soluciones para promover la ejecución de las acciones. 
Para más información del rezago de documentos CONPES, consulte la sección 6.1. Lineamientos para fortalecer el análisis del seguimiento a documentos CONPES del manual metodológico para la elaboración de documentos CONPES.</t>
    </r>
  </si>
  <si>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</si>
  <si>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</si>
  <si>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Escriba el nombre del indicador, el cual debe ser corto y dar cuenta de lo que está midiendo.
</t>
    </r>
  </si>
  <si>
    <r>
      <rPr>
        <b/>
        <sz val="10"/>
        <rFont val="Arial"/>
        <family val="2"/>
      </rPr>
      <t>b.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</si>
  <si>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c. Relación con:</t>
    </r>
    <r>
      <rPr>
        <sz val="10"/>
        <rFont val="Arial"/>
        <family val="2"/>
      </rPr>
      <t xml:space="preserve">
- Dimensión: temática del indicador de resultado. Puede consultar https://terridata.dnp.gov.co/assets/docs/Cartilla%201%20Conceptos%20Basicos.pdf para más información.
- Indicadores de resultado del PND vigente: indique con cuál o cuáles guarda relación.
- ODS: indique con cuál o cuáles guarda relación.
- Acción PAS: indique de cuáles acciones dentro del PAS depende este indicador.</t>
    </r>
  </si>
  <si>
    <t>Paso 2. Medición</t>
  </si>
  <si>
    <r>
      <rPr>
        <b/>
        <sz val="10"/>
        <rFont val="Arial"/>
        <family val="2"/>
      </rPr>
      <t xml:space="preserve">a. Fórmula de cálculo: </t>
    </r>
    <r>
      <rPr>
        <sz val="10"/>
        <rFont val="Arial"/>
        <family val="2"/>
      </rPr>
      <t>escriba la expresión matemática con la cual se calcula el indicador.</t>
    </r>
  </si>
  <si>
    <r>
      <rPr>
        <b/>
        <sz val="10"/>
        <rFont val="Arial"/>
        <family val="2"/>
      </rPr>
      <t>b. Unidad de medida:</t>
    </r>
    <r>
      <rPr>
        <sz val="10"/>
        <rFont val="Arial"/>
        <family val="2"/>
      </rPr>
      <t xml:space="preserve"> escriba el parámetro de referencia para determinar las magnitudes de medición del indicador.</t>
    </r>
  </si>
  <si>
    <r>
      <rPr>
        <b/>
        <sz val="10"/>
        <rFont val="Arial"/>
        <family val="2"/>
      </rPr>
      <t>c. Tiempo de medición:</t>
    </r>
    <r>
      <rPr>
        <sz val="10"/>
        <rFont val="Arial"/>
        <family val="2"/>
      </rPr>
      <t xml:space="preserve"> escriba la fecha inicial y final en que se mediría el indicador.</t>
    </r>
  </si>
  <si>
    <r>
      <rPr>
        <b/>
        <sz val="10"/>
        <rFont val="Arial"/>
        <family val="2"/>
      </rPr>
      <t>d. Línea base:</t>
    </r>
    <r>
      <rPr>
        <sz val="10"/>
        <rFont val="Arial"/>
        <family val="2"/>
      </rPr>
      <t xml:space="preserve">
- Indique el valor y fecha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</si>
  <si>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</si>
  <si>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</si>
  <si>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información: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</si>
  <si>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</si>
  <si>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</si>
  <si>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</si>
  <si>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rPr>
        <b/>
        <sz val="10"/>
        <rFont val="Arial"/>
        <family val="2"/>
      </rPr>
      <t xml:space="preserve">a)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</si>
  <si>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r>
      <rPr>
        <b/>
        <sz val="10"/>
        <rFont val="Arial"/>
        <family val="2"/>
      </rPr>
      <t xml:space="preserve">b) Datos del responsable del seguimiento al indicador en DNP: 
- </t>
    </r>
    <r>
      <rPr>
        <sz val="10"/>
        <rFont val="Arial"/>
        <family val="2"/>
      </rPr>
      <t xml:space="preserve">Se debe escribir el nombre de la persona responsable de revisar la información de avance de este indicador en los términos presentados en la ficha técnica. 
- Para el campo de entidad y dependencia escriba nombres completos y evite el uso de siglas. 
</t>
    </r>
  </si>
  <si>
    <r>
      <t xml:space="preserve">
</t>
    </r>
    <r>
      <rPr>
        <b/>
        <sz val="10"/>
        <rFont val="Arial"/>
        <family val="2"/>
      </rPr>
      <t>c) Avance del indicador de resultado:</t>
    </r>
    <r>
      <rPr>
        <sz val="10"/>
        <color theme="1"/>
        <rFont val="Arial"/>
        <family val="2"/>
      </rPr>
      <t xml:space="preserve">
- El avance del indicador de resultado debe estar expresado </t>
    </r>
    <r>
      <rPr>
        <b/>
        <sz val="10"/>
        <color theme="1"/>
        <rFont val="Arial"/>
        <family val="2"/>
      </rPr>
      <t>en términos d</t>
    </r>
    <r>
      <rPr>
        <sz val="10"/>
        <color theme="1"/>
        <rFont val="Arial"/>
        <family val="2"/>
      </rPr>
      <t xml:space="preserve">e cómo fue formulado. El registro de las metas debe corresponder a la fechas de corte de seguimiento.
</t>
    </r>
    <r>
      <rPr>
        <sz val="10"/>
        <rFont val="Arial"/>
        <family val="2"/>
      </rPr>
      <t xml:space="preserve">
- El porcentaje de avance del indicador se calcula con la siguiente fórmula: 
</t>
    </r>
    <r>
      <rPr>
        <b/>
        <sz val="10"/>
        <color rgb="FFC00000"/>
        <rFont val="Arial"/>
        <family val="2"/>
      </rPr>
      <t xml:space="preserve">Porcentaje de avance del indicador = (avance del indicador de Ni en el corte N/ meta del indicador Ni para el año del corte).
</t>
    </r>
  </si>
  <si>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</si>
  <si>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</si>
  <si>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</si>
  <si>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</si>
  <si>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</si>
  <si>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Gestión</t>
  </si>
  <si>
    <t>Flujo</t>
  </si>
  <si>
    <t>Producto</t>
  </si>
  <si>
    <t>Acumulado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</si>
  <si>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</si>
  <si>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</si>
  <si>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</si>
  <si>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</si>
  <si>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</si>
  <si>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</si>
  <si>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</si>
  <si>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</si>
  <si>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</si>
  <si>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</si>
  <si>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</si>
  <si>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</si>
  <si>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</si>
  <si>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</si>
  <si>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</si>
  <si>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</si>
  <si>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</si>
  <si>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</si>
  <si>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</si>
  <si>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</si>
  <si>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</si>
  <si>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</si>
  <si>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</si>
  <si>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</si>
  <si>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</si>
  <si>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</si>
  <si>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</si>
  <si>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</si>
  <si>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</si>
  <si>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</si>
  <si>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</si>
  <si>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</si>
  <si>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</si>
  <si>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</si>
  <si>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</si>
  <si>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</si>
  <si>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</si>
  <si>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</si>
  <si>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</si>
  <si>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</si>
  <si>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</si>
  <si>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</si>
  <si>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</si>
  <si>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</si>
  <si>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</si>
  <si>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</si>
  <si>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</si>
  <si>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</si>
  <si>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</si>
  <si>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</si>
  <si>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</si>
  <si>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</si>
  <si>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</si>
  <si>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</si>
  <si>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</si>
  <si>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</si>
  <si>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</si>
  <si>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</si>
  <si>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</si>
  <si>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</si>
  <si>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</si>
  <si>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</si>
  <si>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</si>
  <si>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</si>
  <si>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</si>
  <si>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DSEPP</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</si>
  <si>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</si>
  <si>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</si>
  <si>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</si>
  <si>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</si>
  <si>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</si>
  <si>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</si>
  <si>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</si>
  <si>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</si>
  <si>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SGR</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</si>
  <si>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</si>
  <si>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</si>
  <si>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</si>
  <si>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</si>
  <si>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</si>
  <si>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</si>
  <si>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</si>
  <si>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</si>
  <si>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</si>
  <si>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</si>
  <si>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</si>
  <si>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</si>
  <si>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</si>
  <si>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</si>
  <si>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</si>
  <si>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</si>
  <si>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No</t>
  </si>
  <si>
    <t>DENDD</t>
  </si>
  <si>
    <t>Dirección de Economía Naranja y Desarrollo Digital</t>
  </si>
  <si>
    <t>Dirección de Descentralización y Fortalecimiento Fiscal</t>
  </si>
  <si>
    <t>DODT</t>
  </si>
  <si>
    <t>Dirección de Ordenamiento y Desarrollo Territorial</t>
  </si>
  <si>
    <t>Dirección de Estrategia Regional</t>
  </si>
  <si>
    <t>DER</t>
  </si>
  <si>
    <t>DPIP</t>
  </si>
  <si>
    <t>Dirección de Programación de Inversiones Públicas</t>
  </si>
  <si>
    <t>DGDHP</t>
  </si>
  <si>
    <t>Dirección de Gobierno, Derechos Humanos y Paz</t>
  </si>
  <si>
    <t>DDFF</t>
  </si>
  <si>
    <t>Dirección de Justicia, Seguridad y Defensa</t>
  </si>
  <si>
    <t>DJSD</t>
  </si>
  <si>
    <t>Dirección de Gestión y Promoción del Sistema General de Regalías</t>
  </si>
  <si>
    <t>DGP</t>
  </si>
  <si>
    <t>Dirección de Seguimiento, Evaluación y Control del SGR</t>
  </si>
  <si>
    <t>DSEC</t>
  </si>
  <si>
    <t>SGPDN</t>
  </si>
  <si>
    <t>SUBDIRECCIÓN GENERAL DE PROSPECTIVA Y DESARROLLO NACIONAL</t>
  </si>
  <si>
    <t>SUBDIRECCIÓN GENERAL DE INVERSIONES, SEGUIMIENTO Y EVALUACIÓN</t>
  </si>
  <si>
    <t>SGISE</t>
  </si>
  <si>
    <t>SGDDT</t>
  </si>
  <si>
    <t>SUBDIRECCIÓN GENERAL DE DESCENTRALIZACIÓN Y DESARROLLO TERRITORIAL</t>
  </si>
  <si>
    <t>SUBDIRECCIÓN GENERAL DEL SISTEMA GENERAL DE REGALÍAS</t>
  </si>
  <si>
    <t>SGSGR</t>
  </si>
  <si>
    <t>DG</t>
  </si>
  <si>
    <t>Dirección General</t>
  </si>
  <si>
    <t>Meta
2022</t>
  </si>
  <si>
    <t>Meta
2023</t>
  </si>
  <si>
    <t>Meta
2024</t>
  </si>
  <si>
    <t>Meta
2025</t>
  </si>
  <si>
    <t>Meta
2026</t>
  </si>
  <si>
    <t>Meta
2027</t>
  </si>
  <si>
    <t>Meta
2028</t>
  </si>
  <si>
    <t>Costo
2022</t>
  </si>
  <si>
    <t>Costo
2023</t>
  </si>
  <si>
    <t>Costo
2024</t>
  </si>
  <si>
    <t>Costo
2025</t>
  </si>
  <si>
    <t>Costo
2026</t>
  </si>
  <si>
    <t>Costo
2027</t>
  </si>
  <si>
    <t>Costo
2028</t>
  </si>
  <si>
    <t xml:space="preserve">1.1 Emitir la reglamentación técnica para implementar la obligatoriedad de auditorías energéticas en el sector industrial. </t>
  </si>
  <si>
    <t>1.2. Desarrollar un plan de acción que identifique buenas prácticas para el uso eficiente de energía en dos subsectores priorizados de la industria nacional</t>
  </si>
  <si>
    <t xml:space="preserve">1.3 Realizar una actualización del Reglamento Técnico de Etiquetado - RETIQ para incluir nuevos equipos y electrodomésticos (Televisores, hornos microondas, iluminación y ventiladores) que permita a los usuarios utilizar tecnologías más eficientes energéticamente. </t>
  </si>
  <si>
    <t xml:space="preserve">1.4 Establecer lineamientos para formular e implementar Planes Integrales de Gestión de Cambio Climático empresariales (PIGCCme), para el sector minero-energético en el marco de la resolución 40350 de 2021 del Ministerio de Minas y Energía, que contemplen componentes de transición energética. </t>
  </si>
  <si>
    <t>1.5 Evaluar y crear líneas de financiación para promover proyectos de transición energética en el sector industrial y movilidad eléctrica.</t>
  </si>
  <si>
    <t xml:space="preserve">1.6 Implementar medidas de eficiencia energética en edificaciones públicas de carácter administrativo, de salud y educación y elaborar un plan nacional para la adopción e implementación de medidas y estrategias de eficiencia energética en el sector público. </t>
  </si>
  <si>
    <t xml:space="preserve">1.7 Evaluar estrategias para integrar a los distritos térmicos como alternativas urbanas ambiental y energéticamente sostenibles a partir de la realización de un estudio de los escenarios de referencia y de reducción del consumo energético y de emisiones de CO2. </t>
  </si>
  <si>
    <t xml:space="preserve">1.8 Promover la integración de los requerimientos ambientales para distritos energéticos en los procesos de compras y contratación en edificaciones públicas nacionales y territoriales. </t>
  </si>
  <si>
    <t xml:space="preserve">1.9 Especificar los estándares mínimos ambientales en edificaciones que puedan integrar distritos térmicos para usuarios finales. </t>
  </si>
  <si>
    <t>1.10 Establecer nichos de mercado estratégicos para los distritos térmicos y desarrollar casos de negocio para cada nicho.</t>
  </si>
  <si>
    <t>1.11 Promover la implementación del Reglamento Técnico de Sistemas e Instalaciones Térmicas en Colombia (RETSIT) desarrollado y adoptado por el Ministerio de Minas y Energía en coordinación con las entidades territoriales.</t>
  </si>
  <si>
    <t>1.12 Promover y asegurar la incorporación de medidas para el uso de FNCER y la implementación progresiva de medidas de eficiencia energética en las actividades asociadas a los contratos de exploración y producción de hidrocarburos.</t>
  </si>
  <si>
    <t>1.13 Promover desde el marco normativo del sector, incentivos para aquellas empresas que propongan realizar la inversión en proyectos de generación aislada con FNCER.</t>
  </si>
  <si>
    <t>1.14 Identificar y promover actividades de electrificación y autogeneración a partir de FNCER, por medio de acuerdos voluntarios con el sector minero.</t>
  </si>
  <si>
    <t xml:space="preserve">1.15 Evaluar las reglas para determinar la categoría de un usuario como regulado o no regulado, dentro de los cuales se podrán considerar las estaciones de carga para vehículos eléctricos, distritos térmicos y estaciones de gas natural vehicular. </t>
  </si>
  <si>
    <t xml:space="preserve">1.16 Analizar las distintas formas de organización de la industria y esquemas de integración vertical y horizontal, y sus impactos sobre la competencia en el mercado de energía eléctrica. </t>
  </si>
  <si>
    <t>1.17 Analizar las distintas formas de organización de la industria y esquemas de integración vertical y horizontal, y sus impactos sobre la competencia en el mercado de gas natural.</t>
  </si>
  <si>
    <t>1.18 Realizar  un estudio con el fin de identificar alternativas que consoliden la independencia del Administrador del Mercado de Energía.</t>
  </si>
  <si>
    <t>1.19 Realizar la evaluación de alternativas que permitan establecer incentivos para la exploración y producción de yacimientos profundos en áreas costa afuera (offshore).</t>
  </si>
  <si>
    <t>1.20 Elaborar el análisis de incentivos y formulación de criterios técnicos y operacionales para su obtención, aplicables en contratos de producción de hidrocarburos vigentes, que incorporen medidas de recobro mejorado y demuestren incrementos de producción sostenidos sobre los promedios históricos anuales anteriores.</t>
  </si>
  <si>
    <t>1.21 Realizar la actualización permanente del mapa de tierras, identificando las áreas disponibles continentales y costa afuera, haciendo énfasis en aquellas que hayan surtido proceso de liberación por parte de contratistas de exploración y producción y reincorporación por parte de la Agencia, así mismo la actualización del mapa contará con un reporte anual de liberación e incorporación para exploración e inclusión en los respectivos ciclos del PPAA.</t>
  </si>
  <si>
    <t xml:space="preserve">1.22 Identificar y definir los nuevos corredores exploratorios en cuencas hidrocarburíferas priorizadas entre ambas entidades </t>
  </si>
  <si>
    <t>1.23 Presentar un informe de seguimiento de la etapa previa (aprestamiento), a cargo de la entidad académica que operará el Centro de Transparencia; un informe de seguimiento y absorción funcional de los conocimientos por parte de las comisiones de seguimiento y público en general durante la etapa concomitante en el período 2023-2024 a cargo de la entidad académica que operará el Centro de Transparencia; y finalmente un informe de evaluación del desarrollo integral de los PPII a cargo del comité evaluador en el período 2024-2025.</t>
  </si>
  <si>
    <t>1.24 Elaborar y publicar los lineamientos técnicos que determinen los requisitos de los proyectos de exploración y explotación del recurso geotérmico.</t>
  </si>
  <si>
    <t>1.25 Elaborar una reglamentación de los tipos, usos y manejo de los almacenamientos estratégico, comercial y operativo de productos refinados (gasolina, diésel, jet) y los requerimientos regulatorios de niveles de inventarios.</t>
  </si>
  <si>
    <t xml:space="preserve">1.26  Incluir en el Plan de Abastecimiento de Gas Natural los proyectos necesarios para la conexión al Sistema Nacional de Transporte - SNT del gas proveniente de campos menores siempre que sean económicamente viables de acuerdo con los análisis realizados por la UPME dentro del Estudio Técnico para el Plan de Abastecimiento.
</t>
  </si>
  <si>
    <t>1.27 Incluir, a través del Plan Indicativo de Combustibles líquidos, los análisis de alternativas para la conexión de las Refinerías de Cartagena y Barrancabermeja, como solución de internación de volúmenes de importación de crudo liviano, derivados y excedentes obtenidos en Cartagena requeridos en el centro del país para atender demanda y garantizar cumplimiento de parámetros de calidad. Estos análisis deberán considerar las alternativas intermodales para la conexión de las refinerías.</t>
  </si>
  <si>
    <t xml:space="preserve">2.1 Actualizar y desarrollar el marco regulatorio técnico y ambiental para promover el mercado del hidrógeno. </t>
  </si>
  <si>
    <t>2.2 Diseñar e implementar el sistema de garantías y certificaciones de origen para el hidrógeno producido en el país.</t>
  </si>
  <si>
    <t>2.3 Realizar una propuesta de reglamentación técnica para viabilizar a nivel de proyectos piloto el uso de mezclas de hidrógeno y gas natural en el transporte sostenible, para uso en la calefacción doméstica e industrial, así como para la homologación de las mezclas de combustibles y para incluir el desarrollo de proyectos piloto de transporte por gasoductos de energéticos como el hidrógeno y mezclas de combustibles.</t>
  </si>
  <si>
    <t>2.4 Desarrollar un plan de trabajo que contenga la identificación y acciones requeridas para priorizar los modos y segmentos de transporte en los cuales debería implementarse el hidrógeno como energético</t>
  </si>
  <si>
    <t>2.5 Consolidar las cualificaciones diseñadas para los segmentos de energías renovables no convencionales, eficiencia energética, distritos energéticos, transporte sostenible (en el alcance planteado en este Documento CONPES), hidrógeno, y restauración y recuperación ambiental, en articulación con los comités ejecutivo y técnico del Marco Nacional de Cualificaciones.</t>
  </si>
  <si>
    <t>2.6 Implementar la metodología de identificación de brechas de capital humano en los segmentos de energías renovables no convencionales, eficiencia energética, distritos energéticos, transporte sostenible (en el alcance planteado en este Documento CONPES), hidrogeno, y restauración y recuperación ambiental.</t>
  </si>
  <si>
    <t>2.7 Diseñar programas de formación con enfoque para el trabajo y desarrollo humano, los cuales atenderán las necesidades sectoriales relacionados con energías renovables no convencionales, eficiencia energética, distritos energéticos, transporte sostenible (en el alcance planteado en el Documento CONPES), hidrogeno, y restauración y recuperación ambiental para el cierre de brechas de capital humano.</t>
  </si>
  <si>
    <t>2.8 Diseñar e implementar programas pilotos de transición laboral para los trabajadores de la industria minera y petrolera que puedan verse impactados por el proceso de transición energética para que se reubiquen en los sectores de las energías renovables o el hidrógeno.</t>
  </si>
  <si>
    <t>2.9 Desarrollar un mecanismo de socialización que permita difundir los estudios, herramientas y avances en materia de política, planes, programas y proyectos sobre movilidad de cero y bajas emisiones, promoviendo la participación de los actores involucrados en el ascenso tecnológico.</t>
  </si>
  <si>
    <t>2.10 Incluir en el manual de señalización vial, señales específicas sobre estaciones de infraestructura de carga para vehículos eléctricos, híbridos enchufables, que operen a gas y a hidrógeno.</t>
  </si>
  <si>
    <t>2.11 Incluir dentro del Kit de Planeación Territorial (KPT) los lineamientos para la inclusión del componente de transporte sostenible dentro los planes territoriales de desarrollo elaborados y remitidos por la Dirección de Infraestructura y Energía Sostenible del Departamento Nacional de Planeación.</t>
  </si>
  <si>
    <t>2.12 Desarrollar capacidades a nivel territorial que permitan la implementación de las estrategias de transporte de cero y bajas emisiones en las regiones.</t>
  </si>
  <si>
    <t>2.13 Diseñar e implementar estrategias para el fortalecimiento normativo de la etapa de Cierre y abandono Minero</t>
  </si>
  <si>
    <t>2.14 Realizar una identificación del potencial de almacenamiento de CO2 en el país y sus posibles usos, incluyendo en esta identificación las recomendaciones de infraestructura y tecnologías requeridas para la puesta en operación de este almacenamiento de acuerdo con los usos identificados, definiendo la hoja de ruta para la implementación de la tecnología de Captura, Uso y Almacenamiento de Carbono (CCUS).</t>
  </si>
  <si>
    <t>2.15 Formular e implementar convocatoria para los programas o proyectos de ciencia, tecnología e innovación que promuevan la investigación, el desarrollo de conocimiento y el desarrollo tecnológico asociado a nuevas tecnologías aplicables al sector energético y al transporte sostenible entre las que se podrían incluir: i) producción, almacenamiento, transporte y uso de hidrógeno, ii) Tecnologías para la captura, secuestro, medición, uso y almacenamiento de carbono, iii) recursos y tecnologías asociadas a geotermia, iv) biocombustibles de última generación o aquellas adicionales identificadas por la Comisión Interministerial de Biocombustibles. v) Transporte de cero y bajas emisiones en diferentes modos y segmentos, de acuerdo a solicitudes de Ministerio de Minas y Energía o del Ministerio de Transporte.</t>
  </si>
  <si>
    <t>2.16 Realizar estudios de investigación geológica, geofísica y geoquímica, así como su integración en modelos conceptuales descriptivos, de sistemas geotérmicos de alta entalpía (hidrotermales convectivos asociados a volcanes), la implementación de la investigación de flujo de calor terrestre, como apoyo a la investigación de recursos geotérmicos de entalpía intermedia y baja asociados a hidrocarburos y la implementación de la investigación de recursos geotérmicos someros de baja entalpía.</t>
  </si>
  <si>
    <t>2.17 Establecer la hoja de ruta sectorial para la consolidación del uso de biocombustibles de primera generación, así como para la definición, análisis, diseño, evaluación y formulación de lineamientos y reglamentación para el fomento del uso alternativo de biocombustibles y para adelantar proyectos piloto de biocombustibles de última generación de carácter temporal, en los cuales se establecerán los requisitos o exigencias de aspectos relevantes para el uso de diésel renovable, biojet, Sustainable Aviation Fuels (SAF), u otros combustibles sostenibles.</t>
  </si>
  <si>
    <t xml:space="preserve">2.18 Realizar la identificación de las oportunidades del Biogás como fuente de abastecimiento que aporta a la reducción de emisiones de GEI del sector, por sustitución de combustibles líquidos, generación u otros; que sirva de insumo para su futura regulación. </t>
  </si>
  <si>
    <t>2.19 Realizar el diseño e implementación del sandbox regulatorio para el sector energético.</t>
  </si>
  <si>
    <t xml:space="preserve">2.20 Desarrollar los lineamientos normativos para la producción de combustibles sintéticos y la ejecución de proyectos piloto. </t>
  </si>
  <si>
    <t xml:space="preserve">2.21 Evaluar el papel potencial de la energía núcleo eléctrica como una tecnología alternativa que se integre en la trasformación energética. </t>
  </si>
  <si>
    <t xml:space="preserve">2.22 Elaborar un análisis que permita al país tomar una posición frente a la adopción de la energía núcleo eléctrica.
</t>
  </si>
  <si>
    <t xml:space="preserve">2.23 Definir las reglas y ejecutar el mecanismo que permita la asignación de áreas marítimas para el desarrollo de los proyectos de energía eólica costa afuera. </t>
  </si>
  <si>
    <t>3.1 Emitir los lineamientos para la creación e implementación del gestor de información de electrificación rural.</t>
  </si>
  <si>
    <t>3.2 Diseñar e implementar un programa que incluya la participación del sector privado para acelerar la ampliación de cobertura del servicio de energía eléctrica en las ZNI.</t>
  </si>
  <si>
    <t>3.3 Definir e implementar un mecanismo para el levantamiento de información georreferenciada de los usuarios en Zonas No Interconectadas para correr un modelo que permita definir, analizar y evaluar las diferentes opciones para la energización de los usuarios que aún no cuentan con el servicio de energía eléctrica a nivel nacional.</t>
  </si>
  <si>
    <t>3.4. Definir y desarrollar una estrategia para que las entidades territoriales implementen Planes de Energización Rural (PERS) con acompañamiento del IPSE y la UPME.</t>
  </si>
  <si>
    <t>3.5. Diseñar una hoja de ruta para la implementación de un esquema de modernización de la operación y supervisión del servicio de energía eléctrica en las Zonas No Interconectadas y sus respectivos indicadores sujeto a la posible reglamentación que expida la CREG.</t>
  </si>
  <si>
    <t xml:space="preserve">3.6. Evaluar si los municipios que gestionan directamente el alumbrado público se les impone la obligación de contratar una interventoría con alcance técnico, operativo y administrativo dentro del Reglamento Técnico de Iluminación y Alumbrado Público (Retilap). </t>
  </si>
  <si>
    <t>3.7. Evaluar las variables que se deberían reportar para realizar la construcción de un sistema de información de Alumbrado Público para mejorar el diseño de la política pública y fortalecer el seguimiento y control.</t>
  </si>
  <si>
    <t>3.8.Definir los indicadores de calidad y cobertura para los sistemas de alumbrado público y actualizar el RETILAP.</t>
  </si>
  <si>
    <t>3.9. Definir y socializar el análisis de impacto normativo, para lograr la transformación digital de los sectores productivos, incluyendo los requerimientos de comunicaciones del sector eléctrico para la conexión de DER e implementación de AMI.</t>
  </si>
  <si>
    <t xml:space="preserve">3.10 Definir la metodología para establecer la remuneración del Gestor Independiente de Datos e Información (GIDI). </t>
  </si>
  <si>
    <t xml:space="preserve">3.11 Definir los lineamientos para la inclusión de aspectos digitales requeridos que propicien la participación y operación competitiva de los DER, y que conlleven al uso de sistemas digitales en el sector eléctrico. </t>
  </si>
  <si>
    <t>3.12 Diseñar la regulación para la implementación de medición avanzada e inteligente en la cadena de valor del gas natural: producción, transporte, distribución y comercialización.</t>
  </si>
  <si>
    <t>3.13 Integrar y simplificar los reportes contractuales de las empresas titulares de contratos de exploración y producción, contratos de evaluación técnica, exploración y explotación, convenios de explotación, y de exploración y explotación de hidrocarburos, con los requerimientos de fiscalización para reporte a través de formularios web u otro medio digital de integración de la información a los sistemas de información existentes.</t>
  </si>
  <si>
    <t>3.14 Realizar un proceso de planeación y gestión de la información del sector de hidrocarburos, donde intervengan todas las entidades del sector, identificando sus necesidades, capacidades y la hoja de ruta para el flujo ordenado y coordinado de la información, su captura, su integración, actualización y disponibilidad para entidades, agentes del sector y usuarios en general con el fin de establecer entre otros la implementación de herramientas tecnológicas.</t>
  </si>
  <si>
    <t>3.15 Desarrollar e implementar un modelo de captura y gestión remota de información para el proceso de fiscalización de crudo y gas, en donde se definan los requerimientos técnicos, operativos y financieros, así como los roles, responsabilidades, recursos requeridos, fuentes de financiación, condiciones de acceso, seguridad de la información y se ponga en marcha un proyecto piloto para su evaluación.</t>
  </si>
  <si>
    <t>3.16 Profundizar la utilización de herramientas tecnológicas probadas, disponibles, seguras y confiables como el Blockchain sin limitarse a analizar otras opciones y fortaleciendo los sistemas actuales, con el fin de asegurar la integridad, digitalización, gestión, trazabilidad y la accesibilidad a la información considerando su aplicación en los diferentes procesos misionales de la ANH, así como en las etapas del proceso de asignación de áreas y la liquidación de regalías.</t>
  </si>
  <si>
    <t>3.17 Diseñar e implementar estrategias tecnológicas que permitan optimizar las labores de fiscalización para el control a la producción minera.</t>
  </si>
  <si>
    <t xml:space="preserve">3.18 Diseñar e implementar una estrategia para especializar la gestión y la fiscalización de los diferentes procesos y actores que intervienen en la seguridad minera con el fin de potenciar el desarrollo de la gestión en el sector extractivo nacional. </t>
  </si>
  <si>
    <t>3.19 Promover programas de desarrollo empresarial orientados a mejorar la productividad, calidad, encadenamientos productivos y sofisticación en las empresas del mercado de transporte y logística sostenibles.</t>
  </si>
  <si>
    <t>3.20 Establecer una estrategia de atracción de inversión extranjera en segmentos específicos de la cadena de valor global del transporte sostenible, buscando modernizar el sector transporte a partir de la implementación y sostenibilidad de tecnologías de cero y bajas emisiones.</t>
  </si>
  <si>
    <t>3.21 Diseñar una estrategia para la producción de cobre, oro y otros minerales necesarios para consolidar la estrategia de transición energética, con base en el potencial geológico colombiano</t>
  </si>
  <si>
    <t>3.22 Diseñar e implementar la estrategia para el aprovechamiento de las reservas y los recursos de carbón,  permitiendo el crecimiento económico del país y las regiones.</t>
  </si>
  <si>
    <t>3.23 Diseñar una estrategia de diversificación, reconversión y transición socioeconómica gradual, progresiva y segura en las regiones con vocación extractiva de carbón.</t>
  </si>
  <si>
    <t>3.24 Diseñar, socializar y gestionar el desarrollo (con las entidades competentes), de un modelo de reconversión productiva para aquellos pequeños mineros y mineros de subsistencia que derivan su sustento de esta actividad.</t>
  </si>
  <si>
    <t>3.25 Actualizar el Plan Maestro de transporte Intermodal  (2015-2035), atendiendo las necesidades del sector minero-energético.</t>
  </si>
  <si>
    <t xml:space="preserve">3.26 Diseñar, socializar e implementar lineamientos sociales para fomentar el diálogo, desarrollo territorial, promoción de las economías locales, inclusión del enfoque de género, derechos humanos y diferencial étnico además la comunicación y apropiación del conocimiento en transición energética. </t>
  </si>
  <si>
    <t>4.1 Estructurar el fondo para la promoción de ascenso tecnológico que facilite la financiación o compra de flotas de cero y bajas emisiones en los segmentos de sistemas de transporte público de pasajeros y carga liviana.</t>
  </si>
  <si>
    <t>4.2 Realizar los estudios sobre la viabilidad de la conversión técnica de vehículos de combustión interna a tecnología eléctrica.</t>
  </si>
  <si>
    <t>4.3. Elaborar la propuesta de acto administrativo que reglamente parámetros de interoperabilidad para las estaciones de carga de acceso público de vehículos eléctricos, facilitando el acceso a los usuarios finales.</t>
  </si>
  <si>
    <t>4.4. Formular el Plan de modernización de la flota fluvial de los ríos priorizados en el Plan Maestro Fluvial, haciendo énfasis en tecnologías eléctricas</t>
  </si>
  <si>
    <t>4.5. Definir los lineamientos de política que contemplen estándares técnicos que debe cumplir el material rodante tractivo y autopropulsado del modo férreo, con el propósito de fomentar la reducción de emisiones.</t>
  </si>
  <si>
    <t>4.6 Establecer la hoja de ruta de eficiencia energética y mitigación de emisiones en el modo aéreo.</t>
  </si>
  <si>
    <t>4.7 Elaborar propuesta de creación de un comité asesor de planeación de la infraestructura de transporte de gas natural (CAPTG), donde se incluya el análisis de su composición, funciones y gobernanza en el marco de las consideraciones y recomendaciones de la Misión de Transformación Energética.</t>
  </si>
  <si>
    <t>4.8 Realizar los análisis de impacto normativo y estudios de beneficio costo de la opción de incluir un gestor de mercado de GLP e incluir dentro de la revisión quinquenal del reglamento de comercialización mayorista de GLP.</t>
  </si>
  <si>
    <t>4.9 Implementar el módulo Sistema de Información de la Cadena de Distribución de Combustibles Líquidos (SICOM) para AutoGLP, incluyendo información de AutoGLP y NautiGLP.</t>
  </si>
  <si>
    <t>4.10 Definir los lineamientos técnicos y normativos para el desarrollo de pruebas piloto de GNL en transporte de carga pesada.</t>
  </si>
  <si>
    <t>4.11 Elaborar un análisis jurídico de una propuesta de modificación de lineamientos de política que permitan habilitar al Fondo de Energías No Convencionales y Gestión Eficiente de la Energía u otros actores para realizar programas de sustitución de combustibles sólidos (leña, carbón, residuos) por gas combustible.</t>
  </si>
  <si>
    <t>4.12 Proponer el ajuste en la reglamentación de tal manera que los proyectos de sustitución de leña por gas combustible, puedan ser financiados a través del mecanismo de obras por impuestos y obras por regalías.</t>
  </si>
  <si>
    <t xml:space="preserve">4.13 Evaluar y analizar una propuesta para la definición y establecimiento de áreas de servicio exclusivo para la distribución y comercialización de GLP mediante cilindros en áreas rurales en articulación con los programas de sustitución de leña o áreas en ZNI en las que puedan aplicar modelos de generación o cogeneración mediante GLP. </t>
  </si>
  <si>
    <t>4.14 Aplicar una evaluación bianual de los resultados del programa piloto de sustitución de combustibles sólidos para cocción con el fin de definir las áreas a priorizar para la siguiente vigencia y sugerir modificaciones con el fin de lograr mayores coberturas.</t>
  </si>
  <si>
    <t>4.15 Presentar y socializar el Plan de Sustitución de Leña, donde se especifique el potencial de aprovechamiento del Biogás como alternativa de solución eficiente para disminuir el uso de combustibles altamente contaminantes y para impulsar el aprovechamiento del biogás a nivel municipal.</t>
  </si>
  <si>
    <t>4.16 Realizar el análisis para determinar qué inversiones asociadas a la mejora en la calidad de los combustibles deben ser objeto de reconocimiento y cuál es la metodología o instrumento apropiado para realizarlo.</t>
  </si>
  <si>
    <t>4.17 Implementar y hacer seguimiento al plan de trabajo para el establecimiento del programa de aseguramiento de la calidad (QA) y control de la calidad (QC) para los combustibles y biocombustibles del país.</t>
  </si>
  <si>
    <t>4.18 Elaborar el proyecto de Reglamento Técnico que establece el marco normativo de calidad para AutoGLP y NautiGLP, definiendo los parámetros aplicables de la Norma Técnica Colombiana NTC 2303.</t>
  </si>
  <si>
    <t>4.19 Definir los lineamientos de regulación asociados a los sistemas de recolección y gestión de residuos de aparatos eléctricos y electrónicos</t>
  </si>
  <si>
    <t>4.20 Elaborar una guía que incluya lineamientos para la reutilización, recuperación y aprovechamiento de las partes y materiales constituyentes de las baterías de vehículos eléctricos en otras aplicaciones para los cuales sean aptas una vez finalice su uso eficiente en los vehículos eléctricos.</t>
  </si>
  <si>
    <t xml:space="preserve">4.21 Establecer lineamientos de política de buenas prácticas de proyectos de economía circular en el sector minero y promover su puesta en marcha. </t>
  </si>
  <si>
    <t xml:space="preserve">Política de Transición Energética </t>
  </si>
  <si>
    <t>Consolidar el proceso de transición energética a través de la formulación e implementación de acciones y estrategias intersectoriales que fomenten el crecimiento económico, energético, tecnológico, ambiental y social del país con el fin de avanzar hacia su transformación energética.</t>
  </si>
  <si>
    <t>Departamento Nacional de Planeación; Ministerio de Minas y Energía; Ministerio de Ambiente y Desarrollo Sostenible; Ministerio de Transporte; Ministerio de Ciencia, Tecnología e Innovación; Ministerio de Comercio Industria y Turismo; Ministerio de Trabajo</t>
  </si>
  <si>
    <t>Ministerio de Minas y Energía</t>
  </si>
  <si>
    <t>Oficinas de Asuntos Regulatorios y Empresariales</t>
  </si>
  <si>
    <t>Julián Rojas</t>
  </si>
  <si>
    <t>jarojass@minenergia.gov.co</t>
  </si>
  <si>
    <t xml:space="preserve">Porcentaje de avance en la definición de la obligatoriedad de auditorías energéticas e implementación de medidas de gestión eficiente de la energía en el sector industrial. </t>
  </si>
  <si>
    <t>Sumatoria del porcentaje de avance en la definición de la obligatoriedad de auditorías energéticas e implementación de medidas de gestión eficiente de la energía en el sector industrial 
Hito 1. Identificación y análisis de estrategias y metodologías implementadas a nivel internacional para promover la obligatoriedad de implementación de medidas de eficiencia energética en el sector industrial=25%.
Hito 2. Reuniones con la industria y con el Ministerio de Industria Comercio y Turismo (MinCIT) para definir una hoja de ruta para la realización de auditorías energéticas en el sector=20%.
Hito 3. Realizar una evaluación de los mecanismos, instancias y lineamientos para realizar seguimiento a las auditorías energéticas en el sector industrial=20%.
Hito 4. Expedir el acto administrativo mediante el cual se defina la obligatoriedad de la realización de auditorías energéticas en el sector industrial=35%.</t>
  </si>
  <si>
    <t>Departamento Nacional de Planeación</t>
  </si>
  <si>
    <t>Dirección de Innovación y Desarrollo Empresarial</t>
  </si>
  <si>
    <t>Camilo Rivera Pérez</t>
  </si>
  <si>
    <t>crivera@dnp.gov.co</t>
  </si>
  <si>
    <t>Porcentaje de avance en la definición de un plan de acción que identifique buenas prácticas para el uso eficiente de energía en subsectores priorizados de la industria nacional.</t>
  </si>
  <si>
    <t>Sumatoria del porcentaje de avance en la definición de un plan de acción que identifique buenas prácticas para el uso eficiente de energía en subsectores priorizados de la industria nacional
Hito 1. Priorización de subsectores industriales a partir de cuatro criterios: i) demanda de energía; ii) ineficiencia energética en procesos productivos; iii) número de empresas por subsector; iv) subsectores que no hayan tenido intervenciones en proyectos de eficiencia energética=10%,
Hito 2. Diseño de planes de acción para cada subsector priorizado, teniendo en cuenta la norma ISO 50.001, documentos y estudios que han sido publicados sobre eficiencia energética en el sector industria=40%.
Hito 3. Piloto de implementación del plan de acción a empresas o clústeres pertenecientes a los subsectores priorizados=50%.</t>
  </si>
  <si>
    <t>Dirección de Energía Eléctrica</t>
  </si>
  <si>
    <t>Julián Zuluaga</t>
  </si>
  <si>
    <t>ljzuluaga@minenergia.gov.co</t>
  </si>
  <si>
    <t>Porcentaje de avance en la actualización del Reglamento Técnico de Etiquetado - RETIQ para incluir nuevos equipos y electrodomésticos.</t>
  </si>
  <si>
    <t>Sumatoria del porcentaje de avance en la actualización del Reglamento Técnico de Etiquetado - RETIQ para incluir nuevos equipos y electrodomésticos 
Hito 1. Elaborar un Análisis de Impacto Normativo expost del RETIQ=20%.
Hito 2. Evaluación de la ampliación del Reglamento Técnico de Etiquetado para la inclusión de nuevos equipos y electrodomésticos=20%.
Hito 3. Definición de una propuesta del RETIQ para nuevos electrodomésticos y equipos=25%.
Hito 4. Expedición del Reglamento Técnico de Etiquetado con la inclusión de nuevos electrodomésticos mediante acto administrativo por parte del Ministerio de Minas y Energía=35%.</t>
  </si>
  <si>
    <t>Oficina de Asuntos Ambientales y Sociales</t>
  </si>
  <si>
    <t>Maria Paula Moreno</t>
  </si>
  <si>
    <t>mpmoreno@minenergia.gov.co</t>
  </si>
  <si>
    <t>Porcentaje de avance en el desarrollo de los lineamientos para formular e implementar Planes Integrales de Gestión de cambio climático empresariales (PIGCCe) , que consoliden componentes de la transición energética.</t>
  </si>
  <si>
    <t>Sumatoria del porcentaje de avance en el desarrollo de los lineamientos para formular e implementar Planes Integrales de Gestión de cambio climático empresariales (PIGCCe) , que consoliden componentes de la transición energética
Hito 1. Documento de lineamientos para el desarrollo de los Planes Integrales de Gestión de cambio climático en el sector minero energético, que contenga entre otras iniciativas en: eficiencia energética, generación energía a partir de FNCER, sustitución de energéticos e implementación de nuevas tecnologías=35%.
Hito 2. Documento que presente la conformación de alianzas, acuerdos voluntarios o acuerdos de intención para formular e implementar Planes Integrales de Gestión de cambio climático empresarial (PIGCCe)=35%.
Hito 3. Informe anual de seguimiento a los avances del desarrollo los Planes Integrales de Gestión de cambio climático empresarial (PIGCCe), construidos en el marco de alianzas, acuerdos voluntarios o acuerdos de Intención=30%.</t>
  </si>
  <si>
    <t> </t>
  </si>
  <si>
    <t>Fondo de Energías No Convencionales y Gestión Eficiente de la Energía</t>
  </si>
  <si>
    <t>Dirección Ejecutiva</t>
  </si>
  <si>
    <t>Katharina Grosso</t>
  </si>
  <si>
    <t>kgrosso@fenoge.gov.co</t>
  </si>
  <si>
    <t xml:space="preserve">Porcentaje de avance en el  proceso de creación de una línea de financiación para promover la transición energética en el sector industrial. </t>
  </si>
  <si>
    <t>Sumatoria del porcentaje de avance en el  proceso de creación de una línea de financiación para promover la transición energética en el sector industrial
Hito 1. Evaluar la viabilidad de crear un línea de financiación dirigida a: (i) promover la transición energética en el sector industrial a partir de la, reconversión tecnológica, autogeneración, desarrollo de proyectos de hidrógeno, sustitución de energéticos, entre otros y; (ii) Movilidad eléctrica=40%.
Hito 2. Presentar ante el Comité Directivo del FENOGE, la propuesta de creación de la línea de financiación para transición energética en el sector industrial=60%.</t>
  </si>
  <si>
    <t>Fondo de Energías No Convencionales y Gestión Eficiente de la Energía; Ministerio de Minas y Energía; Departamento Nacional de Planeación</t>
  </si>
  <si>
    <t>Dirección Ejecutiva; Oficina de Asuntos Ambientales y Sociales; Dirección de Infraestructura y Energía Sostenible</t>
  </si>
  <si>
    <t>Katharina Grosso; Maria Paula Moreno; Jonathan David Bernal Gonzalez</t>
  </si>
  <si>
    <t>kgrosso@fenoge.gov.co; mpmoreno@minenergia.gov.co; jonbernal@dnp.gov.co</t>
  </si>
  <si>
    <t xml:space="preserve">Porcentaje de avance en la implementación de medidas de eficiencia energética y elaboración de un plan nacional de eficiencia energética en el sector público. </t>
  </si>
  <si>
    <t>Sumatoria del porcentaje de avance en la implementación de medidas de eficiencia energética y elaboración de un plan nacional de eficiencia energética en el sector público 
Hito 1. Implementar por parte del FENOGE, sujeto a la aprobación del comité directivo, de las medidas de eficiencia energética en 30 edificaciones públicas de carácter administrativo, de salud y educación a de acuerdo a la solicitud que realizará el DNP en el marco de la regulación vigente del Fondo=40%.
Hito 2. Analizar, evaluar y diseñar un plan nacional para la implementación de medidas de eficiencia energética en edificaciones públicas a nivel nacional=40%.
Hito 3. Socialización del plan nacional de eficiencia energética en edificaciones públicas=20%.</t>
  </si>
  <si>
    <t>Ministerio de Ambiente y Desarrollo Sostenible</t>
  </si>
  <si>
    <t>Dirección de Cambio Climático</t>
  </si>
  <si>
    <t>Álvaro Alonso Pérez Tirado</t>
  </si>
  <si>
    <t>aaperezt@minambiente.gov.co</t>
  </si>
  <si>
    <t>Porcentaje de avance en la elaboración de estudio de inventarios y escenarios de referencia e implementación de las recomendaciones que surjan.</t>
  </si>
  <si>
    <t>Sumatoria del porcentaje de avance en la elaboración de estudio de inventarios y escenarios de referencia e implementación de las recomendaciones que surjan
Hito 1. Elaboración de pliegos de referencia=20%.
Hito 2. Contratar el estudio=20%.
Hito 3. Informe de implementación de las recomendaciones=60%.</t>
  </si>
  <si>
    <t>Porcentaje de avance en la integración de los requerimientos de eficiencia energética y el modelo de empaquetamiento de servicios y distritos energéticos en los procesos de compras/contratación en edificaciones públicas nacionales y territoriales.</t>
  </si>
  <si>
    <t>Sumatoria del porcentaje de avance en la integración de los requerimientos de eficiencia energética y el modelo de empaquetamiento de servicios y distritos energéticos en los procesos de compras/contratación en edificaciones públicas nacionales y territoriales
Hito 1. Desarrollar cursos y charlas para promoción del empaquetamiento de servicios en entidades públicas y entre las partes interesadas=20%.
Hito 2. Buscar cooperantes para el desarrollo de proyectos de distritos térmicos=15%.
Hito 3. Formular un piloto demostrativo para implementar el modelo en una entidad pública=50%.
Hito 4. Documentar y divulgar lecciones aprendidas del piloto desarrollado=15%.</t>
  </si>
  <si>
    <t>Dirección de Asuntos Ambientales, Sectoriales y Urbanos</t>
  </si>
  <si>
    <t>Alex José Saer Saker</t>
  </si>
  <si>
    <t>asaer@minambiente.gov.co</t>
  </si>
  <si>
    <t>Porcentaje de avance en la especificación de los estándares mínimos ambientales en edificaciones que puedan integrar distritos térmicos para usuarios finales.</t>
  </si>
  <si>
    <t>Sumatoria del porcentaje de avance en la especificación de los estándares mínimos ambientales en edificaciones que puedan integrar distritos térmicos para usuarios finales
Hito 1. Identificar y definir los estándares mínimos ambientales=40%.
Hito 2. Consulta con expertos para la propuesta de los estándares mínimos aplicables al contexto colombiano=30%.
Hito 3. Promover los indicadores establecidos en la normatividad nacional y territorial=30%.</t>
  </si>
  <si>
    <t xml:space="preserve">Porcentaje de avance en implementación de casos de negocios de distritos térmicos en nichos de mercado. </t>
  </si>
  <si>
    <t>Sumatoria del porcentaje de avance en implementación de casos de negocios de DT en nichos de mercado
Hito 1. Establecer los nichos de mercado estratégicos para los distritos térmicos=20%.
Hito 2. Desarrollo de casos de negocio de distritos térmicos en diferentes nichos de mercado=80%. [16% cada año].</t>
  </si>
  <si>
    <t>Porcentaje de avance de la implementación del RETSIT en el territorio.</t>
  </si>
  <si>
    <t>Sumatoria del porcentaje de avance de la implementación del RETSIT en el territorio
Hito 1. Desarrollar cursos y charlas para promoción del RETSIT entre las partes interesadas=15%.
Hito 2. Formular un piloto de implementación del RETSIT en una edificación pública=25%.
Hito 3. Desarrollar pilotos Regionales y gremiales de implementación del RETSIT=60%.</t>
  </si>
  <si>
    <t>Agencia Nacional de Hidrocarburos; Ministerio de Minas y Energía</t>
  </si>
  <si>
    <t>Vicepresidencia de Contratos; Dirección de Hidrocarburos</t>
  </si>
  <si>
    <t>Alejandro Niño Avella; José Manuel Moreno</t>
  </si>
  <si>
    <t>alejandro.nino@anh.gov.co; jmmoreno@minenergia.gov.co</t>
  </si>
  <si>
    <t>Porcentaje de avance en la promoción y aseguramiento de la incorporación de medidas para el uso de FNCER y la implementación progresiva de medidas de eficiencia energética en las actividades asociadas a los contratos de exploración y producción de hidrocarburos.</t>
  </si>
  <si>
    <t>Sumatoria del porcentaje de avance en la promoción y aseguramiento de la incorporación de medidas para el uso de FNCER y la implementación progresiva de medidas de eficiencia energética en las actividades asociadas a los contratos de exploración y producción de hidrocarburos
Hito 1. Un documento de línea base con el inventario de contratos E&amp;P que han implementado proyectos de FNCER y sobre los cuales se podrían priorizar medidas de uso de FNCER=5%. [Responsable: Ministerio de Minas y Energía y Agencia Nacional de Hidrocarburos].
Hito 2. Propuesta de incorporación de medidas de uso de FNCER y la implementación progresiva de medidas de eficiencia energética en las minutas contractuales de la Agencia Nacional de Hidrocarburos=40%. [Responsable: Agencia Nacional de Hidrocarburos].
Hito 3. Documento con la aprobación de las modificaciones propuestas a las minutas contractuales con la incorporación de medidas de uso de FNCER y la implementación progresiva de medidas de eficiencia energética=50%. [Responsable: ANH].
Hito 4. Divulgación a las empresas de exploración y producción de las medidas incorporadas sobre el uso de FNCER y la implementación progresiva de medidas de eficiencia energética en el marco de los contratos de la ANH=5%. [Responsable: ANH].</t>
  </si>
  <si>
    <t>Porcentaje de avance en la promoción desde el marco normativo del sector, de incentivos para aquellas empresas que propongan realizar la inversión en proyectos de generación aislada con FNCER.</t>
  </si>
  <si>
    <t>Sumatoria del porcentaje de avance en la promoción desde el marco normativo del sector, de incentivos para aquellas empresas que propongan realizar la inversión en proyectos de generación aislada con FNCER
Hito 1. Propuesta de lineamientos generales con la modificación al marco normativo del sector de hidrocarburos para incluir incentivos para aquellas empresas del sector que propongan realizar inversión en proyectos de generación aislada con FNCER=15%. [Ministerio de Minas y Energía].
Hito 2. Aprobación de la modificación al marco normativo del sector para incluir incentivos para aquellas empresas que propongan realizar inversión en proyectos de generación aislada con FNCER - Responsable Ministerio de Minas y Energía=25%. [Ministerio de Minas y Energía].
Hito 3. Propuesta de incorporación de las modificaciones y lineamientos establecidos en el marco de las minutas contractuales de la agencia para incluir incentivos para aquellas empresas del sector que propongan realizar inversión en proyectos de generación aislada con FNCER=20%. [Agencia Nacional de Hidrocarburos].
Hito 4. Documento con la aprobación de las modificaciones propuestas a las minutas contractuales de la agencia para incluir incentivos para aquellas empresas del sector que propongan realizar inversión en proyectos de generación aislada con FNCER=30%. [Agencia Nacional de Hidrocarburos].
Hito 5. Divulgación de la modificación al marco normativo del sector para incluir incentivos para aquellas empresas que propongan realizar inversión en proyectos de generación aislada con FNCER=10%. [Agencia Nacional de Hidrocarburos].</t>
  </si>
  <si>
    <t xml:space="preserve">Oficina de Asuntos Ambientales y Sociales - Coordinador Cambio Climático </t>
  </si>
  <si>
    <t>María Paula Moreno Torres</t>
  </si>
  <si>
    <t xml:space="preserve">Porcentaje de avance en la identificación y promoción de acciones de electrificación y autogeneración a partir de FNCER, por medio de acuerdos voluntarios con el sector minero. 
</t>
  </si>
  <si>
    <t>Sumatoria del porcentaje de avance en la identificación y promoción de acciones de electrificación y autogeneración a partir de FNCER, por medio de acuerdos voluntarios con el sector minero
Hito 1. Documento con el diagnóstico de estudios y casos de éxito relacionados con electrificación y autogeneración a partir de FNCER dentro del sector minero=35%.
Hito 2. Informe con el diseño y análisis de la estrategia de electrificación y autogeneración a partir de FNCER para operaciones mineras=35%.
Hito 3. Informe de seguimiento en cuanto la implementación de la estrategia=30%.</t>
  </si>
  <si>
    <t>Comisión de Regulación de Energía y Gas</t>
  </si>
  <si>
    <t>Jorge Alberto Valencia Marín</t>
  </si>
  <si>
    <t>jorge.valencia@creg.gov.co</t>
  </si>
  <si>
    <t xml:space="preserve">Porcentaje de avance en la evaluación de las reglas aplicables que determinan la categorización de un usuario no regulado y las actividades de comercialización a usuarios finales. </t>
  </si>
  <si>
    <t>Porcentaje de avance en la evaluación de las reglas aplicables que determinan la categorización de un usuario no regulado y las actividades de comercialización a usuarios finales
Hito 1. Expedir el documento de estudio=25%.
Hito 2. Expedición de la resolución de consulta=20%.
Hito 3. Publicación de la decisión de la CREG mediante resolución o circular=55%.</t>
  </si>
  <si>
    <t xml:space="preserve">Porcentaje de avance en el análisis de las distintas formas de organización de la industria y sus impactos sobre la competencia en el mercado de energía eléctrica. </t>
  </si>
  <si>
    <t>Sumatoria del porcentaje de avance en el análisis de las distintas formas de organización de la industria y sus impactos sobre la competencia en el mercado de energía eléctrica
Hito 1. Elaboración de un estudio de las distintas formas de organización de la industria y sus impactos sobre la competencia en el mercado de energía eléctrica. Este análisis deberá incluir dentro de su alcance, estudios que permitan determinar la separación de las actividades de distribución y comercialización minorista de energía=30%.
Hito 2. Propuesta de ajustes regulatorios para introducir desintegración vertical o regulación ex post de actividades de  distribución y comercialización en el mercado de energía eléctrica=30%.
Hito 3. Documento definitivo de ajustes regulatorios para introducir la desintegración vertical o regulación ex post de distribución y comercialización en el mercado de energía eléctrica=40%.</t>
  </si>
  <si>
    <t>Porcentaje de avance en el análisis de las distintas formas de organización de la industria y sus impactos sobre la competencia en el mercado de gas natural.</t>
  </si>
  <si>
    <t>Sumatoria del porcentaje de avance en el análisis de las distintas formas de organización de la industria y sus impactos sobre la competencia en el mercado de gas natural
Hito 1. Elaboración de un estudio de las distintas formas de organización de la industria y sus impactos sobre la competencia en el mercado de gas natural=30%.
Hito 2. Propuesta de ajustes regulatorios a partir de análisis de esquemas de integración vertical y horizontal en las actividades de la cadena de valor del mercado de gas natural=30%.
Hito 3. Documento definitivo de ajustes regulatorios a partir de análisis de esquemas de integración vertical y horizontal en las actividades de la cadena de valor del mercado de gas natural=40%.</t>
  </si>
  <si>
    <t>Porcentaje de avance en la elaboración estudio con la identificación de una alternativa para profundizar la independencia del administrador del mercado de energía.</t>
  </si>
  <si>
    <t>Sumatoria del porcentaje de avance en la elaboración estudio con la identificación de una alternativa para profundizar la independencia del administrador del mercado de energía
Hito 1. Analizar la regulación actual para identificar mecanismos de costo y mediano plazo, así como herramientas jurídicas necesarias para buscar garantizar la neutralidad e independencia del administrador del mercado de energía eléctrica=20%.
Hito 2. Propuesta de recomendación jurídica para garantizar la neutralidad e independencia del administrador del mercado de energía eléctrica=30%.
Hito 3. Implementación de las recomendaciones jurídicas para garantizar la neutralidad e independencia del administrador del mercado de energía eléctrica=50%.</t>
  </si>
  <si>
    <t>Vicepresidencia Técnica y Vicepresidencia de Contratos; Dirección de Hidrocarburos</t>
  </si>
  <si>
    <t>Liliana María Zuleta Tobón; Alejandro Niño Avella; José Manuel Moreno</t>
  </si>
  <si>
    <t>liliana.zuleta@anh.gov.co; alejandro.nino@anh.gov.co; jmmoreno@minenergia.gov.co</t>
  </si>
  <si>
    <t>Porcentaje de avance en la evaluación de alternativas que permitan establecer incentivos para la exploración y producción de yacimientos profundos en áreas offshore.</t>
  </si>
  <si>
    <t xml:space="preserve">Sumatoria del porcentaje de avance en la evaluación de alternativas que permitan establecer incentivos para la exploración y producción de yacimientos profundos en áreas offshore
Hito 1. Documento técnico de análisis de alternativas para definir incentivos a la exploración y producción de yacimientos profundos en áreas offshore=20%. [Ministerio de Minas y Energía ; Agencia Nacional de Hidrocarburos] 
Hito 2. Propuesta de ajuste normativo para incorporar incentivos a la exploración y producción de yacimientos profundos en áreas offshore=20%. [Ministerio de Minas y Energía]
Hito 3. Documento definitivo con el ajuste normativo para incorporar incentivos a la exploración y producción de yacimientos profundos en áreas offshore=40%. [Ministerio de Minas y Energía]
Hito 4. Divulgación de los incentivos incorporados en la normatividad asociados a la exploración y producción de yacimientos profundos en áreas offshore=20%. [Ministerio de Minas y Energía ; Agencia Nacional de Hidrocarburos] </t>
  </si>
  <si>
    <t>Porcentaje de avance en el análisis de incentivos y formulación de criterios técnicos y operacionales para su obtención, aplicables en contratos de producción de hidrocarburos vigentes, que incorporen medidas de recobro mejorado y demuestren incrementos de producción sostenidos sobre los promedios históricos anuales anteriores.</t>
  </si>
  <si>
    <t>Sumatoria del porcentaje de avance en el análisis de incentivos y formulación de criterios técnicos y operacionales para su obtención, aplicables en contratos de producción de hidrocarburos vigentes, que incorporen medidas de recobro mejorado y demuestren incrementos de producción sostenidos sobre los promedios históricos anuales anteriores.
Hito 1. Documento técnico de análisis de incentivos y formulación de criterios técnicos y operacionales para su obtención, incluyendo análisis de marco normativo en varios países aplicables en contratos de producción de hidrocarburos vigentes, que incorporen medidas de recobro mejorado y demuestren incrementos de producción sostenidos sobre los promedios históricos anuales anteriores.=20%. [Ministerio de Minas y Energía ; Agencia Nacional de Hidrocarburos]
Hito 2. Propuesta de ajuste normativo para incorporar incentivos y formulación de criterios técnicos y operacionales para su obtención, aplicables en contratos de producción de hidrocarburos vigentes, que incorporen medidas de recobro mejorado y demuestren incrementos de producción sostenidos sobre los promedios históricos anuales anteriores.=20%. [Ministerio de Minas y Energía]
Hito 3. Documento definitivo con el ajuste normativo para incorporar incentivos y formulación de criterios técnicos y operacionales para su obtención, aplicables en contratos de producción de hidrocarburos vigentes, que incorporen medidas de recobro mejorado y demuestren incrementos de producción sostenidos sobre los promedios históricos anuales anteriores.=40%. [Ministerio de Minas y Energía, Agencia Nacional de Hidrocarburos]
Hito 4. Divulgación de los incentivos y criterios técnicos y operacionales aplicables en contratos de producción de hidrocarburos vigentes, que incorporen medidas de recobro mejorado y demuestren incrementos de producción sostenidos sobre los promedios históricos anuales anteriores. incorporados en la normatividad=20%. [Ministerio de Minas y Energía ; Agencia Nacional de Hidrocarburos]</t>
  </si>
  <si>
    <t>Agencia Nacional de Hidrocarburos</t>
  </si>
  <si>
    <t xml:space="preserve">Vicepresidencia de Promoción y Asignación de Áreas </t>
  </si>
  <si>
    <t>María Jimena Yañez</t>
  </si>
  <si>
    <t>maria.yanez@anh.gov.co</t>
  </si>
  <si>
    <t>Número de mapas de tierras con su respectivo reporte de liberación e incorporación de áreas.</t>
  </si>
  <si>
    <t>Sumatoria de mapas de tierras con su respectivo reporte de liberación e incorporación de áreas publicados</t>
  </si>
  <si>
    <t>Servicio Geológico Colombiano; Agencia Nacional de Hidrocarburos</t>
  </si>
  <si>
    <t>Dirección de Hidrocarburos; Vicepresidente de Operaciones, Regalías y Participaciones</t>
  </si>
  <si>
    <t>Andrés Fuenzalida; John Fernando Escobar Martínez</t>
  </si>
  <si>
    <t>hfuenzalida@sgc.gov.co; john.escobar@anh.gov.co</t>
  </si>
  <si>
    <t>Porcentaje de avance en la identificación de nuevos corredores exploratorios en cuencas hidrocarburíferas priorizadas entre ANH y SGC.</t>
  </si>
  <si>
    <t>Sumatoria del porcentaje de avance en la identificación de nuevos corredores exploratorios en cuencas hidrocarburíferas priorizadas entre ANH y SGC
Hito 1. Informe de avance en la construcción de un inventario de información identificando vacíos y rezagos en la información técnica (sísmica y pozos) requerida para la prospección de áreas con potencial geológico de exploración y explotación de recursos mineros energéticos así como el entendimiento regional de los elementos del sistema petrolífero=50%. [17% en 2022, 16% en 2023 y 17% en 2024]
Hito 2. Informe de avance en la construcción del documento de concertación de estrategias para homogenizar la cobertura de información y aumentar el nivel de detalle en las escalas de los mapas para las cuencas con potencial hidrocarburífero y su inclusión en el geoportal, que conduzcan orientar la actividad de exploración de recursos minero- energéticos=10%. [5% en 2025  y en 2026].
Hito 3. Documento de concertación de estrategias para homogenizar la cobertura de información y aumentar el nivel de detalle en las escalas de los mapas para las cuencas con potencial hidrocarburífero y su inclusión en el geoportal, que conduzcan orientar la actividad de exploración de recursos minero- energéticos=40%.</t>
  </si>
  <si>
    <t>Ministerio de Minas y Energía; Agencia Nacional de Hidrocarburos</t>
  </si>
  <si>
    <t>José Manuel Moreno Casallas; John Fernando Escobar Martínez</t>
  </si>
  <si>
    <t>jmmoreno@minenergia.gov.co; john.escobar@anh.gov.co</t>
  </si>
  <si>
    <t>Porcentaje de avance en la presentación de informes de seguimiento y evaluación.</t>
  </si>
  <si>
    <t>Sumatoria del porcentaje de avance en la presentación de informes de seguimiento y evaluación
Hito 1. Documento borrador del informe de seguimiento de la etapa previa (aprestamiento), a cargo de la entidad académica que operará el Centro de Transparencia=10%.
Hito 2. Documento definitivo del informe de seguimiento de la etapa previa (aprestamiento), a cargo de la entidad académica que operará el Centro de Transparencia=15%.
Hito 3. Documento borrador del informe de seguimiento y absorción funcional de los conocimientos por parte de las comisiones de seguimiento y público en general durante la etapa concomitante en el período 2023-2024 a cargo de la entidad académica que operará el Centro de Transparencia=10%.
Hito 4. Documento definitivo del informe de seguimiento y absorción funcional de los conocimientos por parte de las comisiones de seguimiento y público en general durante la etapa concomitante en el período 2023-2024 a cargo de la entidad académica que operará el Centro de Transparencia=15%.
Hito 5. Documento borrador con informe de evaluación del desarrollo integral de los PPII a cargo del comité evaluador en el período 2024-2025=10%.
Hito 6. Documento definitivo con informe de evaluación del desarrollo integral de los PPII a cargo del comité evaluador en el período 2024-2025=40%.</t>
  </si>
  <si>
    <t>Dirección de Hidrocarburos</t>
  </si>
  <si>
    <t>José Manuel Moreno</t>
  </si>
  <si>
    <t>jmmoreno@minenergia.gov.co</t>
  </si>
  <si>
    <t>Porcentaje de avance en la elaboración y publicación de los lineamientos técnicos que determinen los requisitos de los proyectos de exploración y explotación del recurso geotérmico.</t>
  </si>
  <si>
    <t>Sumatoria del porcentaje de avance en la elaboración y publicación de los lineamientos técnicos que determinen los requisitos de los proyectos de exploración y explotación del recurso geotérmico
Hito 1. Documento borrador de los lineamientos técnicos que determinen los requisitos de los proyectos de exploración y explotación del recurso geotérmico=40%. 
Hito 2. Documento definitivo de los lineamientos técnicos que determinen los requisitos de los proyectos de exploración y explotación del recurso geotérmico=60%.</t>
  </si>
  <si>
    <t>Porcentaje de avance en la elaboración de una reglamentación de los tipos, usos y manejo de los almacenamientos estratégico comercial y operativo de productos refinados (gasolina, diésel, jet) y los requerimientos regulatorios de niveles de inventarios.</t>
  </si>
  <si>
    <t>Sumatoria del porcentaje de avance en la elaboración de una reglamentación de los tipos, usos y manejo de los almacenamientos estratégico comercial y operativo de productos refinados (gasolina, diésel, jet) y los requerimientos regulatorios de niveles de inventarios
Hito 1. Documento borrador de los lineamientos técnicos que determinen una propuesta de reglamentación de los tipos, usos y manejo de los almacenamientos estratégico comercial y operativo de productos refinados (gasolina, diésel, jet) que incluye entre otros, la metodología de remuneración de los almacenamientos así como los asuntos técnicos, operativos, económicos y administrativos=40%.
Hito 2. Documento definitivo de los lineamientos técnicos que determinen una propuesta de reglamentación de los tipos, usos y manejo de los almacenamientos estratégico comercial y operativo de productos refinados (gasolina, diésel, jet) que incluye entre otros, la metodología de remuneración de los almacenamientos así como los asuntos técnicos, operativos, económicos y administrativos=60%.</t>
  </si>
  <si>
    <t xml:space="preserve">Ministerio de Minas y Energía; Unidad de Planeación Minero Energética </t>
  </si>
  <si>
    <t>Dirección de Hidrocarburos; Subdirección de Hidrocarburos</t>
  </si>
  <si>
    <t>José Manuel Moreno; Carolina Cruz</t>
  </si>
  <si>
    <t>jmmoreno@minenergia.gov.co; carolina.cruz@upme.gov.co</t>
  </si>
  <si>
    <t>Porcentaje de avance en la inclusión en el Plan de Abastecimiento de Gas Natural los proyectos necesarios para la conexión al Sistema Nacional de Transporte - SNT del gas proveniente de campos menores siempre que sean económicamente viables de acuerdo con los análisis realizados por la UPME dentro del Estudio Técnico para el Plan de Abastecimiento.</t>
  </si>
  <si>
    <t>Sumatoria en el porcentaje de avance en la inclusión en el Plan de Abastecimiento de Gas Natural los proyectos necesarios para la conexión al Sistema Nacional de Transporte - SNT del gas proveniente de campos menores siempre que sean económicamente viables de acuerdo con los análisis realizados por la UPME dentro del Estudio Técnico para el Plan de Abastecimiento
Hito 1. Documento borrador del estudio técnico para el Plan de Abastecimiento de Gas Natural en donde se incluyan los proyectos necesarios para la conexión al Sistema Nacional de Transporte - SNT del gas proveniente de campos menores=20%. [Unidad de Planeación Minero Energética].
Hito 2. Documento definitivo del estudio técnico para el Plan de Abastecimiento de Gas Natural en donde se incluyan los proyectos necesarios para la conexión al Sistema Nacional de Transporte - SNT del gas proveniente de campos menores=30%. [Unidad de Planeación Minero Energética].
Hito 3. Adopción del Plan de Abastecimiento de Gas Natural en donde se incluyan los proyectos necesarios para la conexión al Sistema Nacional de Transporte - SNT del gas proveniente de campos menores siempre que sean económicamente viables de acuerdo con los análisis realizados por la UPME dentro del estudio técnico para el plan  de abastecimiento=50%. [Ministerio de Minas y Energía].</t>
  </si>
  <si>
    <t>Unidad de Planeación Minero Energética</t>
  </si>
  <si>
    <t>Subdirección de Hidrocarburos</t>
  </si>
  <si>
    <t>Carolina Cruz</t>
  </si>
  <si>
    <t>carolina.cruz@upme.gov.co</t>
  </si>
  <si>
    <t>Porcentaje de avance en la inclusión del análisis de alternativas para la conexión de las Refinerías de Cartagena y Barrancabermeja como solución de internación de volúmenes de importación de crudo liviano, derivados y excedentes obtenidos en Cartagena requeridos en el centro del país para atender demanda y garantizar cumplimiento de parámetros de calidad. Estos análisis deberán considerar las alternativas intermodales para la conexión de las refinerías.</t>
  </si>
  <si>
    <t>Sumatoria del porcentaje de avance en la inclusión del análisis de alternativas para la conexión de las Refinerías de Cartagena y Barrancabermeja como solución de internación de volúmenes de importación de crudo liviano, derivados y excedentes obtenidos en Cartagena requeridos en el centro del país para atender demanda y garantizar cumplimiento de parámetros de calidad. Estos análisis deberán considerar las alternativas intermodales para la conexión de las refinerías
Hito 1. Documento borrador con la inclusión de los análisis de alternativas para la conexión de las Refinerías de Cartagena y Barrancabermeja como solución de internación de volúmenes de importación de crudo liviano, derivados y excedentes obtenidos en Cartagena requeridos en el centro del país para atender demanda y garantizar cumplimiento de parámetros de calidad. Estos análisis deberán considerar las alternativas intermodales para la conexión de las refinerías=40%.
Hito 2. Documento final con la inclusión de los análisis de alternativas para la conexión de las Refinerías de Cartagena y Barrancabermeja como solución de internación de volúmenes de importación de crudo liviano, derivados y excedentes obtenidos en Cartagena requeridos en el centro del país para atender demanda y garantizar cumplimiento de parámetros de calidad. Estos análisis deberán considerar las alternativas intermodales para la conexión de las refinerías=60%.</t>
  </si>
  <si>
    <t>Ministerio de Minas y Energía; Ministerio de Ambiente y Desarrollo Sostenible; Ministerio de Transporte; Ministerio de Comercio, Industria y Turismo</t>
  </si>
  <si>
    <t>Oficinas de Asuntos Regulatorios y Empresariales; Oficina Asesora Jurídica; Dirección de Transporte y Tránsito; Oficina Asesora Jurídica</t>
  </si>
  <si>
    <t>Julián Rojas; Sara Inés Cervantes; Angélica Yance; Julián Alberto Trujillo</t>
  </si>
  <si>
    <t>jarojass@minenergia.gov.co; sicervantesm@minambiente.gov.co; ayance@mintransporte.gov.co; jtrujillo@mincit.gov.co</t>
  </si>
  <si>
    <t>Porcentaje de avance en la actualización y desarrollo del marco regulatorio técnico y ambiental para promover el mercado del hidrógeno.</t>
  </si>
  <si>
    <t>Sumatoria del porcentaje de avance en la actualización y desarrollo del marco regulatorio técnico y ambiental para promover el mercado del hidrógeno
Hito 1. Documento técnico con el análisis de los requerimientos regulatorios para promover el mercado del hidrógeno desde el sector energético=10%.
Hito 2. Documento técnico con el análisis de los requerimientos regulatorios para promover el mercado del hidrógeno desde el sector ambiente=10%.
Hito 3. Documento técnico con el análisis de los requerimientos regulatorios para promover el mercado del hidrógeno desde el sector transporte=10%.
Hito 4. Documento técnico con el análisis de los requerimientos regulatorios para promover el mercado del hidrógeno desde el sector industria comercio y turismo=10%.
Hito 5. Documento borrador con la integración de las propuestas de lineamientos regulatorios para promover el mercado del hidrógeno=20%.
Hito 6. Documentos definitivos de lineamientos regulatorios para promover el mercado del hidrógeno=40%.</t>
  </si>
  <si>
    <t xml:space="preserve">Ministerio de Minas y Energía </t>
  </si>
  <si>
    <t>Porcentaje de avance en el diseño e implementación del sistema de garantías y certificaciones de origen para el hidrógeno producido en el país.</t>
  </si>
  <si>
    <t>Sumatoria del porcentaje de avance en el diseño e implementación del sistema de garantías y certificaciones de origen para el hidrógeno producido en el país
Hito 1. Documento técnico de recopilación de necesidades técnicas, administrativas, regulatorias, financieras, logísticas y de tecnología, junto con análisis de alternativas y modelos de negocios para la implementación de un sistema de garantías y certificaciones de origen para el hidrógeno producido en el país=25%.
Hito 2. Documento con propuesta de estructuración técnica, económica, administrativa, regulatoria, financieras, logística, comercial y selección de alternativa para la implementación de un sistema de garantías y certificaciones de origen para el hidrógeno producido en el país=25%.
Hito 3. Documento técnico definitivo con las recomendaciones técnicas para la implementación del sistema de garantías y certificaciones de origen para el hidrógeno producido en el país=40%.
Hito 4. Informe final de resultados y de medidas implementadas para el sistema de garantías y certificaciones de origen para el hidrógeno producido en el país=10%.</t>
  </si>
  <si>
    <t>Porcentaje de avance en la propuesta de reglamentación técnica para viabilizar a nivel de proyectos piloto el uso de mezclas de hidrógeno y gas natural en el transporte sostenible, para uso en la calefacción doméstica e industrial, así como para la homologación de las mezclas de combustibles y para incluir el desarrollo de proyectos piloto de transporte por gasoductos de energéticos como el hidrógeno y mezclas de combustibles.</t>
  </si>
  <si>
    <t>Sumatoria del porcentaje den la propuesta de reglamentación técnica para viabilizar a nivel de proyectos piloto el uso de mezclas de hidrógeno y gas natural en el transporte sostenible, para uso en la calefacción doméstica e industrial, así como para la homologación de las mezclas de combustibles y para incluir el desarrollo de proyectos piloto de transporte por gasoductos de energéticos como el hidrógeno y mezclas de combustibles
Hito 1. Documento borrador con la propuesta de reglamentación técnica para viabilizar a nivel de proyectos piloto el uso de mezclas de hidrógeno y gas natural en el transporte sostenible, para uso en la calefacción doméstica e industrial, así como para la homologación de las mezclas de combustibles y para incluir el desarrollo de proyectos piloto de transporte por gasoductos de energéticos como el hidrógeno y mezclas de combustibles, determinando los niveles admisibles de la mezcla de hidrógeno y gas natural en la infraestructura actual de transporte de gas natural=40%.
Hito 2. Documento definitivo con la propuesta  de reglamentación técnica para viabilizar a nivel de proyectos piloto el uso de mezclas de hidrógeno y gas natural en el transporte sostenible, para uso en la calefacción doméstica e industrial, así como para la homologación de las mezclas de combustibles y para incluir el desarrollo de proyectos piloto de transporte por gasoductos de energéticos como el hidrógeno y mezclas de combustibles, determinando los niveles admisibles de la mezcla de hidrógeno y gas natural en la infraestructura actual de transporte de gas natural=60%.</t>
  </si>
  <si>
    <t>Ministerio de Transporte; Ministerio de Minas y Energía</t>
  </si>
  <si>
    <t>Grupo de Asuntos Ambientales y Desarrollo Sostenible; Grupo de Hidrógeno</t>
  </si>
  <si>
    <t>Juan David Roldan; Mónica Gasca</t>
  </si>
  <si>
    <t>jdroldan@mintransporte.gov.co; magasca@minenergia.gov.co</t>
  </si>
  <si>
    <t>Porcentaje de avance en el desarrollo de un plan de trabajo que contenga la identificación y acciones requeridas para priorizar los modos y segmentos de transporte en los cuales debería implementarse el hidrógeno como energético.</t>
  </si>
  <si>
    <t>Sumatoria del porcentaje de avance en el desarrollo de un plan de trabajo que contenga la identificación y acciones requeridas para priorizar los modos y segmentos de transporte en los cuales debería implementarse el hidrógeno como energético
Hito 1. Documento técnico con el análisis y la identificación de los segmentos y modos de transporte susceptibles a priorizarse para emplear hidrógeno como energético=15%.
Hito 2. Documento borrador de plan de trabajo que contenga las acciones para implementar el hidrógeno en el sector transporte en el país, en aquellos modos y segmentos susceptibles a adoptar este energético =35%.
Hito 3. Documento definitivo de plan de trabajo que contenga las acciones para implementar el hidrógeno en el sector transporte en el país, en aquellos modos y segmentos susceptibles a adoptar este energético =50%.</t>
  </si>
  <si>
    <t>Sí, 2.1, 2.3, 2.4</t>
  </si>
  <si>
    <t>Ministerio de Trabajo; Ministerio de Educación Nacional; Ministerio de Comercio, Industria y Turismo; Ministerio de Minas y Energía</t>
  </si>
  <si>
    <t>Dirección de Movilidad y Formación para el Trabajo; Dirección de Fomento de la Educación Superior; Dirección de Productividad y Competitividad; Oficina de Asuntos Ambientales y Sociales</t>
  </si>
  <si>
    <t>Ana María Araujo; Ligia Yolima Carrero Monroy; Carolina Guzmán; Juan Sebastián Gutiérrez Botero; María Paula Moreno Torres</t>
  </si>
  <si>
    <t>aaraujo@mintrabajo.gov.co; Lcarrero@mintrabajo.gov.co; cguzmanr@mineducacion.gov.co; jgutierrezb@mincit.gov.co; mpmoreno@minenergia.gov.co</t>
  </si>
  <si>
    <t>Porcentaje de avance en la consolidación de las cualificaciones diseñadas en los segmentos de energías renovables no convencionales, eficiencia energética, distritos energéticos, transporte sostenible (en el alcance planteado en el Documento CONPES), hidrogeno, y restauración y recuperación ambiental, en articulación con los comités ejecutivo y técnico del Marco Nacional de Cualificaciones.</t>
  </si>
  <si>
    <t>Sumatoria del porcentaje de avance en la consolidación de las cualificaciones diseñadas en los segmentos de energías renovables no convencionales, eficiencia energética, distritos energéticos, transporte sostenible (en el alcance planteado en el Documento CONPES), hidrógeno, y restauración y recuperación ambiental, en articulación con los comités ejecutivo y técnico del Marco Nacional de Cualificaciones
Hito 1. Plan de trabajo para la consolidación de las cualificaciones diseñadas relacionado con los segmentos de energías renovables no convencionales, eficiencia energética, distritos energéticos, transporte sostenible (en el alcance planteado en el Documento CONPES), hidrogeno y restauración y recuperación ambiental, en articulación con los comités ejecutivo y técnico del Marco Nacional de Cualificaciones, teniendo en cuenta que los Ministerios de Educación y del Trabajo liderarán articuladamente el diseño de las cualificaciones correspondientes a cada una de las vías de cualificación (este documento deberá presentar las acciones específicas para desarrollar la caracterización del sector, la consolidación de la identificación y análisis de brechas de capital humano y la estructuración de las cualificaciones)=30%.
Hito 2. Informe de avance en la consolidación de las cualificaciones diseñadas para los segmentos de energías renovables no convencionales, eficiencia energética, distritos energéticos, transporte sostenible (en el alcance planteado en el Documento CONPES), hidrogeno y restauración y recuperación ambiental según el plan de trabajo establecido (Los avances deberán dar cuenta de la articulación entre los Ministerios corresponsables de la acción para la consolidación de las cualificaciones)=35%. 
Hito 3. Documento de consolidación de las cualificaciones diseñadas para los segmentos de energías renovables no convencionales, eficiencia energética, distritos energéticos, transporte sostenible (en el alcance planteado en el Documento CONPES), hidrogeno y restauración y recuperación ambiental con el visto bueno y aprobación por parte de los comités ejecutivo y técnico del Marco Nacional de Cualificaciones=35%.</t>
  </si>
  <si>
    <t>Sí, 2.2, 2.3, 2.4</t>
  </si>
  <si>
    <t>Ministerio de Trabajo; Ministerio de Educación Nacional; Ministerio de Minas y Energía</t>
  </si>
  <si>
    <t>Oficina Asesora de Planeación; Dirección de Generación y Protección del Empleo y Subsidio Familiar; Dirección de Fomento de la Educación Superior; Oficina de Asuntos Ambientales y Sociales</t>
  </si>
  <si>
    <t>German Insuasty; Oscar Fabian Riomana Trigueros; Carolina Guzmán; María Paula Moreno Torres</t>
  </si>
  <si>
    <t>ginsuasty@mintrabajo.gov.co; oriomana@mintrabajo.gov.co; cguzmanr@mineducacion.gov.co; mpmoreno@minenergia.gov.co</t>
  </si>
  <si>
    <t>Porcentaje de avance en la implementación de la metodología de identificación de brechas de capital humano en los segmentos de energías renovables no convencionales, eficiencia energética, distritos energéticos, transporte sostenible (en el alcance planteado en el Documento CONPES), hidrogeno, y restauración y recuperación ambiental.</t>
  </si>
  <si>
    <t>Sumatoria del porcentaje de avance en la implementación de la metodología de identificación de brechas de capital humano en los segmentos de energías renovables no convencionales, eficiencia energética, distritos energéticos, transporte sostenible (en el alcance planteado en el Documento CONPES), hidrogeno, y restauración y recuperación ambiental
Hito 1. Documento con el mapeo inicial de oferta formativa y demanda laboral en los segmentos de energías renovables no convencionales, eficiencia energética, distritos energéticos, transporte sostenible (en el alcance planteado en este Documento CONPES), hidrógeno, y restauración y recuperación ambiental=10%.
Hito 2. Documento con los segmentos de energías renovables no convencionales, eficiencia energética y distritos energéticos=25%.
Hito 3. Documento con los segmentos de transporte sostenible (en el alcance planteado en este Documento CONPES), hidrógeno, y restauración y recuperación ambiental=25%.
Hito 4. Socialización de los documentos con el sector y entidades relacionadas=25%.
Hito 5. Versión final de los documentos=15%.</t>
  </si>
  <si>
    <t>Sí, 2.1, 2.2, 2.4</t>
  </si>
  <si>
    <t>Servicio Nacional de Aprendizaje</t>
  </si>
  <si>
    <t>Dirección de Formación Profesional Integral; Dirección del Sistema Nacional de Formación para el Trabajo</t>
  </si>
  <si>
    <t>Jose Joaquín Velez; Ayda Luz Martinez</t>
  </si>
  <si>
    <t>jjvelezr@sena.edu.co; almartinez@sena.edu.co</t>
  </si>
  <si>
    <t>Porcentaje de avance en el diseño de programas de formación con enfoque para el trabajo y desarrollo humano, los cuales atenderán las necesidades sectoriales relacionados con energías renovables no convencionales, eficiencia energética, distritos energéticos, transporte sostenible (en el alcance planteado en el Documento CONPES), hidrogeno, y restauración y recuperación ambiental para el cierre de brechas de capital humano.</t>
  </si>
  <si>
    <t>Sumatoria del porcentaje de avance en el diseño y desarrollo curricular de los programas de formación con enfoque para el trabajo y desarrollo humano, los cuales atenderán las necesidades sectoriales relacionados con energías renovables no convencionales, eficiencia energética, distritos energéticos, transporte sostenible (en el alcance planteado en el Documento CONPES), hidrogeno, y restauración y recuperación ambiental para el cierre de brechas de capital humano
Hito 1. Validación de la necesidad sectorial y definición del plan de trabajo por parte de la red de conocimiento SENA=18% [Documento anual con plan de trabajo, cada uno con el 3%].
Hito 2. Realización de las jornadas de diseño, y validación técnica de los contenidos curriculares por parte del sector productivo=30% [2 informes semestrales cada uno con el 2,5%].
Hito 3. Realización de las jornadas de desarrollo curricular=18% [2 informes semestrales cada uno con el 1,5%].
Hito 4. Socialización de la nueva oferta de programas con el sector productivo=22% [1 informe anual así: 2023= 2% y 2024 a 2028 el 4%.]
Hito 5. Posicionamiento y oferta de los programas de formación en el catálogo de la entidad=12% [1 informe anual cada uno con el 2%].</t>
  </si>
  <si>
    <t>Sí, 2.1, 2.2, 2.3</t>
  </si>
  <si>
    <t>Ministerio del Trabajo; Ministerio de Minas y Energía; Servicio Nacional de Aprendizaje</t>
  </si>
  <si>
    <t>Dirección de Movilidad y Formación para el Trabajo; Oficina de Asuntos Ambientales y Sociales; Dirección de Planeación</t>
  </si>
  <si>
    <t>Ana María Araujo Castro; María Paula Moreno Torres; Elizabeth Blandón Bermúdez</t>
  </si>
  <si>
    <t>aaraujo@mintrabajo.gov.co; mpmoreno@minenergia.gov.co; blandonb@sena.edu.co</t>
  </si>
  <si>
    <t>Porcentaje de avance en el diseño e implementación de los programas pilotos de transición laboral para los trabajadores de la industria minera y petrolera que puedan verse impactados por el proceso de transición energética para que se reubiquen en los sectores de las energías renovables o el hidrógeno.</t>
  </si>
  <si>
    <t>Sumatoria del porcentaje de avance en el diseño e implementación de los programas pilotos de transición laboral para los trabajadores de la industria minera y petrolera que puedan verse impactados por el proceso de transición energética para que se reubiquen en los sectores de las energías renovables o el hidrógeno
Hito 1. Identificación de la metodología de los pilotos a desarrollar. Documento que incluya líneas de acción y etapas del proceso como acercamiento con el sector productivo, formación para el trabajo, vinculación laboral y despliegue regional=30%.
Hito 2. Documento de informe con sensibilización y socialización de los programas pilotos de transición laboral=20%.
Hito 3. Informe de avance semestral con la implementación de los pilotos (12,5% cada uno)=50%.</t>
  </si>
  <si>
    <t>Ministerio de Transporte; Ministerio de Minas y Energía; Unidad de Planeación Minero Energética; Ministerio de Ambiente y Desarrollo Sostenible; Departamento Nacional de Planeación</t>
  </si>
  <si>
    <t>Grupo de Asuntos Ambientales y Desarrollo Sostenible; Oficina de Asuntos Regulatorios y Empresariales; GIT de Planeación; Dirección de Asuntos Ambientales, Sectoriales y Urbanos; Dirección de Infraestructura y Energía Sostenible</t>
  </si>
  <si>
    <t>Juan David Roldan; Julián Antonio Rojas Rojas; Carolina Sánchez; Alex José Saer Saker; Jonathan David Bernal Gonzalez</t>
  </si>
  <si>
    <t>jroldan@mintransporte.gov.co; jarojass@minenergia.gov.co; carolina.sanchez@upme.gov.co; asaer@minambiente.gov.co; jonbernal@dnp.gov.co</t>
  </si>
  <si>
    <t>Porcentaje de avance en el desarrollo de un mecanismo de socialización sobre temáticas de transporte sostenible.</t>
  </si>
  <si>
    <t>Sumatoria del porcentaje de avance en el desarrollo de un mecanismo de socialización sobre temáticas de transporte sostenible
Hito 1. Documento con la priorización de información disponible y un consolidado de la información=40%.
Hito 2. Documento con la propuesta del mecanismo de socialización=30%.
Hito 3. Informe de socialización y divulgación del mecanismo=30%.</t>
  </si>
  <si>
    <t>Ministerio de Transporte</t>
  </si>
  <si>
    <t>Dirección de Infraestructura; Grupo de Asuntos Ambientales y Desarrollo Sostenible</t>
  </si>
  <si>
    <t>Alejandra Quintero Lopera; Juan David Roldan Sierra</t>
  </si>
  <si>
    <t xml:space="preserve">aquinterol@mintransporte.gov.co;
jroldan@mintransporte.gov.co; </t>
  </si>
  <si>
    <t xml:space="preserve">Porcentaje de avance en el desarrollo de la inclusión de señales específicas sobre estaciones de infraestructura de carga para vehículos eléctricos, híbridos enchufables, que operen a gas y a hidrógeno en el manual de señalización vial. </t>
  </si>
  <si>
    <t>Sumatoria del porcentaje de avance en el desarrollo de la inclusión de señales específicas sobre estaciones de infraestructura de carga para vehículos eléctricos, híbridos enchufables, que operen a gas y a hidrógeno en el manual de señalización vial
Hito 1. Documento con la propuesta de inclusión de señales específicas sobre estaciones de infraestructura de carga para vehículos eléctricos, híbridos enchufables, que operen a gas y a hidrógeno en el manual de señalización vial=50%.
Hito 2. Documento con la adopción de señales específicas sobre estaciones de infraestructura de carga para vehículos eléctricos, híbridos enchufables, que operen a gas y a hidrógeno en el manual de señalización vial=50%.</t>
  </si>
  <si>
    <t>Departamento Nacional de Planeación; Ministerio de Transporte</t>
  </si>
  <si>
    <t>Dirección de Infraestructura y Energía Sostenible; Dirección de Ordenamiento y Desarrollo Territorial; Grupo de Asuntos Ambientales y Desarrollo Sostenible</t>
  </si>
  <si>
    <t>​​Jonathan David Bernal Gonzalez; Jos​é Wilman Linares​​ Sánchez​; Juan David Roldan</t>
  </si>
  <si>
    <t>jonbernal@dnp.gov.co; jlinares@dnp.gov.co; jroldan@mintransporte.gov.co</t>
  </si>
  <si>
    <t xml:space="preserve">Porcentaje de avance en el documento que defina los lineamientos sobre los componentes de transporte sostenible a incluir dentro los planes territoriales de desarrollo que se verán reflejados dentro del Kit de Planeación Territorial (KPT). </t>
  </si>
  <si>
    <t>Sumatoria del porcentaje de avance en el documento que defina los lineamientos sobre los componentes de transporte sostenible a incluir dentro los planes territoriales de desarrollo que se verán reflejados dentro del Kit de Planeación Territorial (KPT)
Hito 1. Documento que identifique los elementos en materia de transporte sostenible que deberían incluirse dentro de planes territoriales para ser adaptados por las entidades regionales=50%.
Hito 2. Documento que incluya una propuesta de redacción sobre los elementos en materia de transporte sostenible que deberían incluirse dentro de planes territoriales para ser adaptados por las entidades regionales para incluir dentro de los Kit de Planeación Territorial (KPT)=50%.</t>
  </si>
  <si>
    <t>Dirección de Infraestructura y Energía Sostenible, Grupo de Asuntos Ambientales y Desarrollo Sostenible</t>
  </si>
  <si>
    <t>​​​​Jonathan David Bernal Gonzalez​; Juan David Roldan</t>
  </si>
  <si>
    <t>jonbernal@dnp.gov.co; jroldan@mintransporte.gov.co</t>
  </si>
  <si>
    <t>Porcentaje de avance en el desarrollo de capacidades territoriales para la implementación de estrategias de transporte de cero y bajas emisiones en las regiones.</t>
  </si>
  <si>
    <t>Sumatoria del porcentaje de avance en el desarrollo de capacidades territoriales para la implementación de estrategias de transporte de cero y bajas emisiones en las regiones
Hito 1. Documento con los eventos de socialización a nivel territorial de las políticas, planes y programas vigentes para la promoción y desarrollo del transporte sostenible emisiones en el ámbito territorial=30%.
Hito 2. Informe de capacitaciones técnicas a actores estratégicos de la planeación de transporte y estructuración de proyectos en la escala territorial sobre las temáticas de transporte sostenible=30%.
Hito 3. Documento con la guía de buenas prácticas de la planeación de transporte de cero y bajas emisiones en el ámbito urbano y regional=40%.</t>
  </si>
  <si>
    <t>Minería Empresarial</t>
  </si>
  <si>
    <t xml:space="preserve">Tatiana Aguilar </t>
  </si>
  <si>
    <t>tlaguilar@minenergia.gov.co</t>
  </si>
  <si>
    <t>Porcentaje de avance en el diseño e implementación de estrategias para el fortalecimiento normativo de la etapa de cierre y abandono minero.</t>
  </si>
  <si>
    <t>Sumatoria del porcentaje avance en el diseño e implementación de estrategias para el fortalecimiento normativo de la etapa de cierre y abandono minero
Hito 1. Documento con el diagnóstico y posibilidades de mejora de la normatividad, lineamientos vigentes y recomendaciones de política que conlleven a la recuperación y restauración de las áreas de cierres mineros=50%.
Hito 2. Documento de borrador de proyecto normativo que refleje las propuestas mencionadas en el hito 1=50%.</t>
  </si>
  <si>
    <t xml:space="preserve">Coordinación Cambio Climático </t>
  </si>
  <si>
    <t>Diego Grajales Campos</t>
  </si>
  <si>
    <t>dagrajales@minenergia.gov.co</t>
  </si>
  <si>
    <t>Porcentaje de avance en la identificación del potencial de almacenamiento de CO2 en el país y sus posibles usos.</t>
  </si>
  <si>
    <t>Sumatoria del porcentaje de avance en la identificación del potencial de almacenamiento de CO2 en el país y sus posibles usos
Hito 1. Documento técnico borrador con la identificación del potencial de almacenamiento de CO2 en el país y sus posibles usos y las recomendaciones de infraestructura y tecnologías requeridas para la puesta en operación de este almacenamiento de acuerdo con los usos identificados=15%.
Hito 2. Documento definitivo con la identificación del potencial de almacenamiento de CO2 en el país y sus posibles usos y las recomendaciones de infraestructura y tecnologías requeridas para la puesta en operación de este almacenamiento de acuerdo con los usos identificados=20%.
Hito 3. Documento borrador de la definición de la hoja de ruta para la implementación de la tecnología de Captura, Uso y Almacenamiento de Carbono (CCUS)=15%.
Hito 4. Documento definitivo y actas de socialización de la hoja de ruta para la implementación de la tecnología de Captura, Uso y Almacenamiento de Carbono (CCUS)=50%.</t>
  </si>
  <si>
    <t>Ministerio de Ciencia, Tecnología e Innovación; Ministerio de Minas y Energía; Ministerio de Transporte; Ministerio de Ambiente y Desarrollo Sostenible; Ministerio de Agricultura y Desarrollo Rural</t>
  </si>
  <si>
    <t>Dirección de Generación del Conocimiento; Viceministerio de Energía Grupo de Hidrógeno; Dirección de Hidrocarburos; Grupo de Asuntos Ambientales y Desarrollo Sostenible; Dirección de Asuntos Ambientales, Sectoriales y Urbanos; Oficina de Asuntos Internacionales</t>
  </si>
  <si>
    <t>Jean Rogelio Linero; Mónica Gasca; José Manuel Moreno Casallas; Juan David Roldan; Alex José Saer Saker, Sebastian Vargas Vargas</t>
  </si>
  <si>
    <t>jrlinero@minciencias.gov.co; magasca@minenergia.gov.co; jmmoreno@minenergia.gov.co; jroldan@mintransporte.gov.co; asaer@minambiente.gov.co ; sebastian.vargas@minagricultura.gov.co</t>
  </si>
  <si>
    <t>Porcentaje de avance en la formulación e implementación de convocatoria para los programas o proyectos de ciencia, tecnología e innovación.</t>
  </si>
  <si>
    <t>Servicio Geológico Colombiano</t>
  </si>
  <si>
    <t>Dirección de Geociencias Básicas</t>
  </si>
  <si>
    <t>Mario Andres Cuellar Cárdenas</t>
  </si>
  <si>
    <t>macuellar@sgc.gov.co</t>
  </si>
  <si>
    <t>Porcentaje de avance en la realización de estudios de investigación geológica, geofísica y geoquímica, así como su integración en modelos conceptuales descriptivos, de sistemas geotérmicos de alta entalpía (hidrotermales convectivos asociados a volcanes), la implementación de la investigación de flujo de calor terrestre, como apoyo a la investigación de recursos geotérmicos de entalpía intermedia y baja asociados a hidrocarburos y la implementación de la investigación de recursos geotérmicos someros de baja entalpía.</t>
  </si>
  <si>
    <t>Sumatoria del porcentaje de avance en la realización de estudios de investigación geológica, geofísica y geoquímica, así como su integración en modelos conceptuales descriptivos, de sistemas geotérmicos de alta entalpía (hidrotermales convectivos asociados a volcanes), la implementación de la investigación de flujo de calor terrestre, como apoyo a la investigación de recursos geotérmicos de entalpía intermedia y baja asociados a hidrocarburos y la implementación de la investigación de recursos geotérmicos someros de baja entalpía
Hito 1. Informes de investigaciones geológicas, geofísicas y geoquímicas de sistemas geotérmicos de alta entalpía, en áreas geotérmicas predefinidas por el SGC=50%. [Año 2023 7%, año 2024 7%, año 2025 7%, año 2026 29%].
Hito 2. Modelos conceptuales descriptivos de sistemas geotérmicos de alta entalpía=20%. [Año 2023 7%, año 2024 7%, año 2025 0%, año 2026 6%].
Hito 3. Informes de implementación de investigaciones de recursos geotérmicos someros y flujo de calor terrestre e informes de avance de aplicación de estas investigaciones=25%. [Año 2023 13%, año 2024 0%, año 2025 0%, año 2026 12%].
Hito 4. Divulgación y socialización de los resultados de las investigaciones de recursos geotérmicos de alta entalpía y de la implementación y aplicación a estudios de caso, de investigaciones de recursos geotérmicos de entalpía intermedia y baja, con las autoridades del orden nacional y las autoridades territoriales=5%. [año 2026 5%].</t>
  </si>
  <si>
    <t>Porcentaje de avance en establecer la hoja de ruta sectorial para la consolidación del uso de biocombustibles de primera generación, así como para la definición, análisis, diseño, evaluación y formulación de lineamientos y reglamentación para el fomento del uso alternativo de biocombustibles y para adelantar proyectos piloto de biocombustibles de última generación de carácter temporal, en los cuales se establecerán los requisitos o exigencias de aspectos relevantes para el uso de diésel renovable, biojet, SAF, u otros combustibles sostenibles.</t>
  </si>
  <si>
    <t>Sumatoria del porcentaje de avance en la hoja de ruta sectorial para la consolidación del uso de biocombustibles de primera generación, así como para la definición, análisis, diseño, evaluación y formulación de lineamientos y reglamentación para el fomento del uso alternativo de biocombustibles y para adelantar proyectos piloto de biocombustibles de última generación de carácter temporal, en los cuales se establecerán los requisitos o exigencias de aspectos relevantes para el uso de diésel renovable, biojet, SAF, u otros combustibles sostenibles
Hito 1. Elaboración de una propuesta de hoja de ruta sectorial para la definición, análisis, diseño, evaluación y formulación de lineamientos para usos alternativos de biocombustibles (biojet, SAF, diésel renovable, u otros combustibles sostenibles), incluyendo condiciones para adelantar proyectos piloto y su correspondiente propuesta de reglamentación=40%.
Hito 2. Aprobación y publicación de la propuesta de hoja de ruta sectorial para la definición, análisis, diseño, evaluación y formulación de lineamientos para usos alternativos de biocombustibles (biojet, SAF, u otros combustibles sostenibles), incluyendo condiciones para adelantar proyectos piloto y su correspondiente propuesta de reglamentación=60%.</t>
  </si>
  <si>
    <t>Porcentaje de avance en la identificación de las oportunidades del Biogás como fuente de abastecimiento que aporta a la reducción de emisiones de GEI del sector, por sustitución de combustibles líquidos, generación u otros; que sirva de insumo para su futura regulación.</t>
  </si>
  <si>
    <t>Sumatoria del porcentaje de avance en la identificación de las oportunidades del Biogás como fuente de abastecimiento que aporta a la reducción de emisiones de GEI del sector, por sustitución de combustibles líquidos, generación u otros; que sirva de insumo para su futura regulación
Hito 1. Documento borrador con la identificación de las oportunidades del Biogás como fuente de abastecimiento que incluya propuesta para futura regulación=40%.
Hito 2. Documento definitivo con la identificación de las oportunidades del Biogás como fuente de abastecimiento que incluya propuesta para futura regulación=60%.</t>
  </si>
  <si>
    <t>Porcentaje de avance en el diseño e implementación del sandbox regulatorio para el sector energético.</t>
  </si>
  <si>
    <t>Sumatoria del porcentaje de avance en el diseño e implementación del sandbox regulatorio para el sector energético
Hito 1. Documento técnico con el análisis de los requerimientos para implementar el sandbox regulatorio en el sector energético=25%.
Hito 2. Documento borrador con la propuesta de lineamientos para la implementación del sandbox regulatorio en el sector energético=25%.
Hito 3. Documento definitivo de lineamientos para la implementación del sandbox regulatorio en el sector energético=40%.
Hito 4. Informe final de resultados y de medidas implementadas a partir de la ejecución del Sandbox regulatorio=10%.</t>
  </si>
  <si>
    <t xml:space="preserve">Porcentaje de avance en el desarrollo de lineamientos normativos para la producción de combustibles sintéticos y la ejecución de proyectos piloto. </t>
  </si>
  <si>
    <t>Sumatoria del porcentaje de avance en el desarrollo de lineamientos normativos para la producción de combustibles sintéticos y la ejecución de proyectos piloto
Hito 1. Documento borrador con la hoja de ruta o plan de trabajo que definía las necesidades regulatorias y reglamentarias para el desarrollo de combustibles sintéticos=15%.
Hito 2. Documento definitivo con la hoja de ruta o plan de trabajo que definía las necesidades regulatorias y reglamentarias para el desarrollo de combustibles sintéticos=25%.
Hito 3. Documento borrador con los lineamientos normativos para la producción de combustibles sintéticos y la ejecución de proyectos piloto=25%.
Hito 4. Documento definitivo con los lineamientos normativos para la producción de combustibles sintéticos y la ejecución de proyectos piloto=35%.</t>
  </si>
  <si>
    <t>Ministerio de Minas y Energía; 
Unidad de Planeación Minero Energética</t>
  </si>
  <si>
    <t>Oficinas de Asuntos Regulatorios y Empresariales; 
Subdirección de Demanda</t>
  </si>
  <si>
    <t>Julián Rojas
Lina  Escobar</t>
  </si>
  <si>
    <t>jarojass@minenergia.gov.co
lina.escobar@upme.gov.co</t>
  </si>
  <si>
    <t xml:space="preserve">Porcentaje de avance en la elaboración de documentos diagnóstico y consideración para la inclusión de tecnología nuclear en la matriz energética. </t>
  </si>
  <si>
    <t>Sumatoria del porcentaje de avance del documento que contenga revisión y análisis de información sobre las implicaciones económicas, de seguridad, medioambientales y las compensaciones de las diferentes demandas y suministros energéticos de la núcleo energía
Hito 1. Documento que contenga análisis de la información sobre el marco de la política energética nacional que contemple la opción de la energía núcleo eléctrica=5%.
Hito 2. Documento que contenga un análisis de las diferentes demandas y suministros energéticos y el posible aporte de la nucleoenergía=20%.
Hito 3. Documento que contenga revisión y análisis de la información sobre las implicaciones medioambientales de la nucleoenergía en Colombia=20%.
Hito 4. Documento que contenga revisión y análisis de la información sobre las implicaciones de seguridad de la nucleoenergía en Colombia=20%.
Hito 5. Documento que contenga revisión y análisis de la información sobre las implicaciones económicas de la nucleoenergía en Colombia=20%.
Hito 6. Documento que contenga las recomendaciones sobre la implementación de nucleoenergía en Colombia=15%.</t>
  </si>
  <si>
    <t>Porcentaje de avance del estudio de prefactibilidad compuesto por una evaluación social, económica, financiera y técnica que permita al país tomar una posición frente a la adopción de la energía núcleo eléctrica.</t>
  </si>
  <si>
    <t>Sumatoria del porcentaje de avance del estudio de prefactibilidad compuesto por una evaluación social, económica, financiera y técnica que permita al país tomar una posición frente a la adopción de la energía núcleo eléctrica
Hito 1. Definición de necesidades frente al enfoque de hitos para estudio de prefactibilidad=5%. 
Hito 2. Documento que contenga la evaluación regulatoria alineada con los elementos del enfoque de hitos del Organismo Internacional de Energía Atómica para el desarrollo de la energía núcleo eléctrica en Colombia=10%.
Hito 3. Documento que contenga la evaluación del componente social alineada con los elementos del enfoque de hitos del Organismo Internacional de Energía Atómica para el desarrollo de la energía núcleo eléctrica en Colombia=15%.
Hito 4. Documento que contenga la evaluación del componente técnico alineada con los elementos del enfoque de hitos del Organismo Internacional de Energía Atómica para el desarrollo de la energía núcleo eléctrica en Colombia=20%.
Hito 5. Documento que contenga la evaluación de los componentes económico y financiero, alineada con los elementos del enfoque de hitos del Organismo Internacional de Energía Atómica para el desarrollo de la energía núcleo eléctrica en Colombia=25%.
Hito 6. Informe integral que incluya el análisis de áreas esenciales para determinación de la viabilidad de la integración de la núcleo energía en el Colombia=25%.</t>
  </si>
  <si>
    <t>Dirección General Marítima; Ministerio de Minas y Energía</t>
  </si>
  <si>
    <t>Subdirección de Desarrollo Marítimo; Oficina de Asuntos Regulatorios y empresariales</t>
  </si>
  <si>
    <t>Andrés Diaz; Julian Rojas</t>
  </si>
  <si>
    <t>Jefsubdemar@dimar.mil.co; jarojass@minenergia.gov.co</t>
  </si>
  <si>
    <t>Porcentaje de avance en la definición de reglas y en la ejecución del primer proceso competitivo de asignación de áreas marítimas para proyectos de energía eólica costa afuera.</t>
  </si>
  <si>
    <t>Sumatoria del porcentaje de avance en la definición de reglas y en la ejecución del primer proceso competitivo de asignación de áreas marítimas para proyectos de energía eólica costa afuera
Hito 1. Definición de las reglas y del marco regulatorio para la asignación de áreas marítimas que permitan desarrollar el primer proyecto de energía eólica costa afuera (Ministerio de Minas y Energía)=20%.
Hito 2. Convocar la realización del proceso competitivo para el desarrollo de proyectos de energía eólica costa afuera (DIMAR)=20%. 
Hito 3. Ejecución del primer proceso competitivo de asignación de áreas marítimas para proyectos de energía eólica costa afuera (Ministerio de Minas y Energía y DIMAR)=30%. 
Hito 4. Ajustar y definir las reglas y marco regulatorio general, a partir de la experiencia del primer proyecto, para aquellos que se desarrollen en el futuro relacionados con energía eólica costa afuera (Ministerio de Minas y Energía)=30%.</t>
  </si>
  <si>
    <t>Luis Julián Zuluaga López</t>
  </si>
  <si>
    <t>Porcentaje de avance en la definición de lineamientos para la creación del gestor de información de electrificación rural.</t>
  </si>
  <si>
    <t>Sumatoria del porcentaje de avance en la definición de lineamientos para la creación del gestor de información de electrificación rural
Hito 1. Definir las funcionalidades que tendrá el gestor de información de las ZNI y establecer la entidad que estará a cargo de su implementación y operación=30%.
Hito 2. Definir los requerimientos recolección de información para el gestor de información de electrificación rural=30%.
Hito 3. Emitir un acto administrativo en donde se de instrucción a la entidad asignada para implementar el gestor electrificación rural=20%.
Hito 4. Realizar un proyecto piloto del funcionamiento del gestor de información de electrificación rural=20%.</t>
  </si>
  <si>
    <t>Porcentaje de avance en la diseño e implementación de un programa de electrificación rural para acelerar la ampliación de cobertura del servicio de energía eléctrica en las ZNI.</t>
  </si>
  <si>
    <t>Sumatoria del porcentaje de avance en la diseño e implementación de un programa de electrificación rural para acelerar la ampliación de cobertura del servicio de energía eléctrica en las ZNI
Hito 1. Definir un mecanismo mediante el cual se pueda acelerar la implementación de proyectos de energización y cerrar las brechas de prestación del servicio en ZNI=15%.
Hito 2. Analizar y evaluar la viabilidad del mecanismo definido=30%.
Hito 3. Establecer las herramientas que se deben emplear para implementar el mecanismo definido=25%.
Hito 4. Implementar el mecanismo definido=30%.</t>
  </si>
  <si>
    <t>Instituto de Planificación y Promoción de Soluciones Energéticas para las Zonas No Interconectadas; Unidad de Planeación Minero Energética</t>
  </si>
  <si>
    <t>Grupo de Planeación Institucional; Oficina de Gestión de la Información</t>
  </si>
  <si>
    <t>León Jaime Henao Orozco; Ligia del Carmen Galvis Amaya</t>
  </si>
  <si>
    <t>leonhenao@ipse.gov.co; ligia.galvis@upme.gov.co</t>
  </si>
  <si>
    <t xml:space="preserve">Porcentaje de avance en la definición e implementación de un mecanismo para el levantamiento de información georreferenciada de los usuarios en Zonas No Interconectadas para correr un modelo que permita definir, analizar y evaluar las diferentes opciones para la energización de los usuarios que aún no cuentan con el servicio de energía eléctrica a nivel nacional. </t>
  </si>
  <si>
    <t>Sumatoria del porcentaje de avance en la definición e implementación de un mecanismo para el levantamiento de información georeferenciada de los usuarios en Zonas No Interconectadas y la definición de las diferentes opciones para la energización de los usuarios que aún no cuentan con el servicio de energía eléctrica a nivel nacional
Hito 1. El IPSE y UPME definirán qué información deberá recolectarse y su metodología de levantamiento=30%.
Hito 2. El IPSE hará el levantamiento de la información e implementará los mecanismos que sean necesarios para su gestión=30%.
Hito 3. La UPME, en el marco de su función de planeamiento y a partir de la información recolectada por el IPSE, identificará las opciones para la energización de los usuarios que aún no cuentan con el servicio de energía eléctrica=40%.</t>
  </si>
  <si>
    <t>Instituto de Planificación y Promoción de Soluciones Energéticas para las Zonas No Interconectadas</t>
  </si>
  <si>
    <t xml:space="preserve">Grupo de Planeación Institucional </t>
  </si>
  <si>
    <t>León Jaime Henao Orozco</t>
  </si>
  <si>
    <t>leonhenao@ipse.gov.co</t>
  </si>
  <si>
    <t xml:space="preserve">Porcentaje de avance en la definición e implementación de la estrategia para que las entidades territoriales diseñen e implementen Planes de Energización Rural (PERS) con acompañamiento de la UPME y el IPSE y a partir de los criterios establecidos por el Ministerio de Minas y Energía. </t>
  </si>
  <si>
    <t>Sumatoria del porcentaje de avance en la definición e implementación de la estrategia para que las entidades territoriales diseñen e implementen Planes de Energización Rural (PERS) con acompañamiento de la UPME y el IPSE y a partir de los criterios establecidos por el Ministerio de Minas y Energía
Hito 1. Definición por parte del IPSE del acompañamiento que se va a dar a las entidades territoriales para la estructuración e implementación de Planes de Energización Rural=25%.
Hito 2. Diseño de una guía por parte del IPSE en la cual se presenté el proceso para implementar los Planes de Energización Rural (PERS)=40%.
Hito 3. Publicación de la guía en la página web del IPSE y acompañamiento a cinco entidades territoriales para la implementación de los PERS, sujeto a que cuente con los recursos para la implementación de los proyectos=35%.</t>
  </si>
  <si>
    <t>Porcentaje de avance en el diseño de una hoja de ruta para la implementación de un esquema de modernización de la operación y supervisión del servicio de energía eléctrica en las zonas no interconectadas de Colombia.</t>
  </si>
  <si>
    <t>Diseño de una hoja de ruta para la implementación de un esquema de modernización de la operación y supervisión del servicio de energía eléctrica en las zonas no interconectadas de Colombia
Hito 1. Analizar la información disponible en el CNM del IPSE sobre los esquemas actuales de supervisión, tecnologías utilizadas, equipos de generación disponibles, herramientas de centralización de la información, medidas de procesamiento y en general las acciones realizadas por el CNM para el monitoreo a la prestación del servicio en las ZNI (lecciones aprendidas). Diseñar una hoja de ruta para la implementación de los objetivos de Operación y Supervisión que incluya los requerimientos técnicos, tecnológicos, costos asociados, posibles fases de implementación y los demás aspectos que se consideren relevantes. Adicional a los temas técnicos y tecnológicos, se deben contemplar las necesidades en talento humano para el correcto funcionamiento de los esquemas planteados donde se tenga en cuenta los perfiles requeridos y los costos asociados, enmarcados en las Buenas practicas recomendadas por el ITIL y la norma ISO27000. Identificar posibles alternativas para que el esquema planteado pueda ser sostenible en el tiempo, incluyendo posibles señales regulatorias o de política pública para la modernización de la operación y supervisión de las ZNI. Se propone realizar una consultoría y definir el AOM del modelo de medición que se defina a ser implementado en las ZNI=70%.
Hito 2. Implementación del piloto del Modelo de medición remota del consumo de energía eléctrica  y sus respectivos indicadores sujeto a la posible reglamentación que expida la CREG=30%.</t>
  </si>
  <si>
    <t>Porcentaje de avance en la definición de la obligatoriedad de interventorías en los sistemas de alumbrado público.</t>
  </si>
  <si>
    <t>Sumatoria del porcentaje de avance en la definición de la obligatoriedad de interventorías en los sistemas de alumbrado público
Hito 1. Analizar cómo se establecería y se implementaría la obligación de que todo sistema de alumbrado público cuenta con una interventoría, para municipios que gestionen el servicio de maneja directa e indirecta a través de algún tipo de contratación vigente en el territorio nacional. El Ministerio de Minas y Energía verificará y definirá el mecanismo mediante el cual se aplicará la modificación; ya sea por el modificación del reglamento RETILAP o por un decreto del Ministerio (Modificación del Decreto 943 del MME)=30%.
Hito 2. El Ministerio de Minas y Energía definirá las variables del sistema de alumbrado público que la interventoría deberá medir y reportar dentro de sus informes de gestión. Así mismo, estas variables podrán ser insumos para la definición de un Sistema de Gestión de Alumbrado Público=20%.
Hito 3. El Ministerio de Minas y Energía implementará el requerimiento de contar con interventoría del servicio del AP a los municipios que no han optado por contratar con terceros la prestación del servicio mediante un nuevo decreto o la modificación del reglamento de RETILAP. Dadas las limitaciones presupuestales que pueden tener los municipios de entorno de desarrollo temprano, se puede establecer un plazo especial para que éstos se ajusten a esta disposición=50%.</t>
  </si>
  <si>
    <t xml:space="preserve">Porcentaje de avance en la definición de la información y estrategia de recolección para hacer seguimiento a la política pública de alumbrado público. </t>
  </si>
  <si>
    <t>Sumatoria del porcentaje de avance en la definición de la información y estrategia de recolección para hacer seguimiento a la política pública de alumbrado público
Hito 1. Definir las variables e información que se deberían reportar para hacer seguimiento a la política pública de alumbrado público y a la alimentación de un posible sistema de información de alumbrado público=50%.
Hito 2. Evaluar y definir cómo se podría recolectar la información referente a la prestación del alumbrado público para realizar un seguimiento a la política pública de alumbrado público. Podría ser por medio de auditorías o generar la obligación de reporte de información por parte de los municipios=50%.</t>
  </si>
  <si>
    <t>Porcentaje de avance en la definición de los indicadores de calidad y cobertura para medir la gestión de los sistemas de alumbrado público a nivel nacional.</t>
  </si>
  <si>
    <t>Sumatoria del porcentaje de avance en la definición de los indicadores de calidad y cobertura para medir la gestión de los sistemas de alumbrado público a nivel nacional
Hito 1. Revisión de los estándares e indicadores utilizados a nivel internacional para medir la cobertura, calidad y eficiencia energética para los sistemas de alumbrado público a nivel nacional=25%.
Hito 2. Definición de los indicadores para medir la cobertura, la calidad y la eficiencia energética de los sistemas de alumbrado público y la metodología para la construcción de estos indicadores. Los indicadores deberán estar acompañados de metas concretas=25%.
Hito 3. Implementar la formalización y utilización de estos indicadores (Cobertura, calidad y eficiencia energética) por medio de la modificación del reglamento técnico RETILAP o de la expedición de un acto administrativo=30%.
Hito 4. Definir la estrategia para hacer la medición de los indicadores ya sea por medio de auditorías o de reporte de las interventorías=20%.</t>
  </si>
  <si>
    <t>Agencia Nacional del Espectro</t>
  </si>
  <si>
    <t>Subdirección de Gestión y Planeación Técnica del Espectro</t>
  </si>
  <si>
    <t>Diana Paola Morales Mora</t>
  </si>
  <si>
    <t>diana.morales@ane.gov.co.</t>
  </si>
  <si>
    <t>Porcentaje de avance en la definición  socialización del análisis de impacto normativo, para lograr la transformación digital de los sectores productivos, incluyendo los requerimientos de comunicaciones del sector eléctrico para la conexión de DER e implementación de AMI.</t>
  </si>
  <si>
    <t>Sumatoria del porcentaje de avance en la definición  socialización del análisis de impacto normativo, para lograr la transformación digital de los sectores productivos, incluyendo los requerimientos de comunicaciones del sector eléctrico para la conexión de DER e implementación de AMI
Hito 1. Realizar el análisis de impacto normativo en coordinación con el Ministerio de Minas y Energía y el Ministerio de Tecnologías de la Información y las Comunicaciones para lograr la transformación digital de los sectores productivos, incluyendo los requerimientos de comunicaciones del sector eléctrico para la conexión de DER e implementación de AMI=40%.
Hito 2. Definir la mejor alternativa para la implementación de las redes de comunicaciones requeridas por los sectores productivos del país, incluido el sector eléctrico=50%.
Hito 3. Socialización de las conclusiones, recomendaciones y pasos a seguir para implementar la alternativa seleccionada=10%.</t>
  </si>
  <si>
    <t>Porcentaje de avance en la definición de la metodología de remuneración del Gestor Independiente de datos e información.</t>
  </si>
  <si>
    <t>Sumatoria del porcentaje de avance en la definición de la metodología de remuneración del Gestor Independiente de datos e información
Hito 1. Proyecto de resolución en consulta con la metodología para establecer la remuneración del Gestor Independiente de Datos e Información (GIDI)=50%.
Hito 2. Resolución definitiva con la metodología para establecer la remuneración del Gestor Independiente de Datos e Información (GIDI)=50%.</t>
  </si>
  <si>
    <t>Porcentaje de cumplimiento de la agenda en cuanto a la inclusión de los aspectos digitales y sus impactos en los DERS (recursos energéticos distribuidos).</t>
  </si>
  <si>
    <t>Sumatoria del porcentaje de cumplimiento de la agenda en cuanto a la inclusión de los aspectos digitales y sus impactos en los DERS (recursos energéticos distribuidos)
Hito 1. Lineamientos para la inclusión de aspectos digitales que propicien la participación de los DER´s y uso de los sistemas digitales en el sector eléctrico en 2022=10%.
Hito 2. Análisis de la digitalización de las redes de distribución y los impactos en la operación de los DERs=50%.
Hito 3. Expedición a consulta de la propuesta de incorporación de elementos de digitalización que beneficien la operación de los DERs=40%.</t>
  </si>
  <si>
    <t>Porcentaje de avance en el diseño de la regulación para la implementación de medición avanzada e inteligente en la cadena de valor del gas natural: producción, transporte, distribución y comercialización.</t>
  </si>
  <si>
    <t>Sumatoria del porcentaje de avance en el diseño de la regulación para la implementación de medición avanzada e inteligente en la cadena de valor del gas natural: producción, transporte, distribución y comercialización
Hito 1. Elaboración de un estudio que permita establecer lineamientos y políticas para realizar una medición avanzada e inteligente en la cadena de valor del gas natural: producción, transporte, distribución y comercialización=30%.
Hito 2. Propuesta de ajustes regulatorios para implementar la medición avanzada e inteligente en la cadena de valor del gas natural=30%.
Hito 3. Documento definitivo de ajustes regulatorios para implementar la medición avanzada e inteligente en la cadena de valor del gas natural=40%.</t>
  </si>
  <si>
    <t>Dirección de Hidrocarburos; Vicepresidencia de Contratos</t>
  </si>
  <si>
    <t>José Manuel Moreno; Alejandro Niño Avella</t>
  </si>
  <si>
    <t>jmmoreno@minenergia.gov.co; alejandro.nino@anh.gov.co</t>
  </si>
  <si>
    <t>Porcentaje de avance en la integración y simplificación de los reportes contractuales de las empresas titulares de contratos de exploración y producción, contratos de evaluación técnica, exploración y explotación, convenios de explotación, y de exploración y explotación de hidrocarburos, con los requerimientos de fiscalización para reporte a través de formularios web u otro medio digital de integración de la información a los sistemas de información existentes.</t>
  </si>
  <si>
    <t>Sumatoria del porcentaje de avance en la integración y simplificación de los reportes contractuales de las empresas titulares de contratos de exploración y producción, contratos de evaluación técnica, exploración y explotación, convenios de explotación, y de exploración y explotación de hidrocarburos, con los requerimientos de fiscalización para reporte a través de formularios web u otro medio digital de integración de la información a los sistemas de información existentes.
Hito 1. Identificación de los reportes contractuales y reportes de fiscalización susceptibles de simplificación y propuesta de integración=20%.(Responsable: Ministerio de Minas y Energía)
Hito 2. Prototipo de formulario para reporte por página web=30%. (Responsable: Agencia Nacional de Hidrocarburos)
Hito 3. Oficialización del reporte a través de formulario web=50%. (Responsable: Agencia Nacional de Hidrocarburos)</t>
  </si>
  <si>
    <t>Oficina de Gestión de la Información</t>
  </si>
  <si>
    <t>Ligia del Carmen Galvis Amaya</t>
  </si>
  <si>
    <t>ligia.galvis@upme.gov.co</t>
  </si>
  <si>
    <t>Porcentaje de avance en la realización del proceso de planeación y gestión de la información del sector de hidrocarburos.</t>
  </si>
  <si>
    <t>Sumatoria del porcentaje de avance en la realización del proceso de planeación y gestión de la información del sector de hidrocarburos
Hito 1. Documento con la recopilación de necesidades de gestión y flujo de información del sector de hidrocarburos=20%.
Hito 2. Documento borrador con el Plan de Gestión de la información del sector de hidrocarburos=20%.
Hito 3. Documento definitivo con el Plan de Gestión de la información del sector de hidrocarburos=20%.
Hito 4. Divulgación y socialización del Plan de Gestión de la información del sector de hidrocarburos=40%.</t>
  </si>
  <si>
    <t>Vicepresidente de Operaciones, Regalías y Participaciones</t>
  </si>
  <si>
    <t>John Fernando Escobar Martínez</t>
  </si>
  <si>
    <t>john.escobar@anh.gov.co</t>
  </si>
  <si>
    <t>Porcentaje de avance en el desarrollo e implementación de un modelo de captura y gestión remota de información para el proceso de fiscalización de crudo y gas, en donde se definan los requerimientos técnicos, operativos y financieros, así como los roles, responsabilidades, recursos requeridos, fuentes de financiación, condiciones de acceso, seguridad de la información y se ponga en marcha un proyecto piloto para su evaluación.</t>
  </si>
  <si>
    <t>Sumatoria del porcentaje de avance en el desarrollo e implementación de un modelo de captura y gestión remota de información para el proceso de fiscalización de crudo y gas, en donde se definan los requerimientos técnicos, operativos y financieros, así como los roles, responsabilidades, recursos requeridos, fuentes de financiación, condiciones de acceso, seguridad de la información y se ponga en marcha un proyecto piloto para su evaluación
Hito 1. Documento con el diseño de un modelo de captura y gestión remota de información para el proceso de fiscalización de crudo y gas, en donde se definan los requerimientos técnicos, operativos y financieros, así como los roles, responsabilidades, recursos requeridos, fuentes de financiación, condiciones de acceso, seguridad de la información, incluyendo diseño de proyecto piloto=25%.
Hito 2. Documento con la identificación de los activos de exploración y producción en los que se implementaría el captura y gestión remota de información para el proceso de fiscalización de crudo y gas=15%.
Hito 3. Puesta en marcha del proyecto piloto captura y gestión remota de información para el proceso de fiscalización de crudo y gas=40%.
Hito 4. Informe de evaluación, resultados y recomendaciones del proyecto piloto captura y gestión remota de información para el proceso de fiscalización de crudo y gas=20%.</t>
  </si>
  <si>
    <t>Porcentaje de avance en la utilización de herramientas tecnológicas probadas, disponibles, seguras y confiables como el Blockchain sin limitarse a analizar otras opciones, con el fin de asegurar la integridad, digitalización, gestión, trazabilidad y la accesibilidad a la información considerando su aplicación en los diferentes procesos misionales de la ANH, así como en las etapas del proceso de asignación de áreas y la liquidación de regalías.</t>
  </si>
  <si>
    <t>Sumatoria del porcentaje de avance en la utilización de herramientas tecnológicas probadas, disponibles, seguras y confiables como el Blockchain sin limitarse a analizar otras opciones, con el fin de asegurar la integridad, digitalización, gestión, trazabilidad y la accesibilidad a la información considerando su aplicación en los diferentes procesos misionales de la ANH, así como en las etapas del proceso de asignación de áreas y la liquidación de regalías
Hito 1. Documento con el análisis, selección y diseño de pruebas piloto asociadas a la utilización de herramientas tecnológicas probadas, disponibles, seguras y confiables como el Blockchain sin limitarse a analizar otras opciones, con el fin de asegurar la integridad, digitalización, gestión, trazabilidad y la accesibilidad a la información considerando su aplicación en los diferentes procesos misionales de la ANH, así como en las etapas del proceso de asignación de áreas y la liquidación de regalías=30%.
Hito 2. Informe con los resultados de la realización de pruebas piloto asociadas a la utilización de herramientas tecnológicas probadas, disponibles, seguras y confiables como el Blockchain sin limitarse a analizar otras opciones, con el fin de asegurar la integridad, digitalización, gestión, trazabilidad y la accesibilidad a la información considerando su aplicación en los diferentes procesos misionales de la ANH, así como en las etapas del proceso de asignación de áreas y la liquidación de regalías=70%.
Nota: La línea base corresponde a la experiencia de utilización de la tecnología Blockchain en el marco del cuarto proceso permanente de asignación de áreas denominado Ronda Colombia 2021.</t>
  </si>
  <si>
    <t>Agencia Nacional de Minería</t>
  </si>
  <si>
    <t>Grupo de Seguimiento y Control</t>
  </si>
  <si>
    <t xml:space="preserve">María Eugenia Sánchez </t>
  </si>
  <si>
    <t>maria.sanchez@anm.gov.co</t>
  </si>
  <si>
    <t>Porcentaje de avance en el diseño e implementación de estrategias tecnológicas que permitan optimizar las labores de fiscalización para el control a la producción.</t>
  </si>
  <si>
    <t>Sumatoria del porcentaje de avance en el diseño e implementación de estrategias tecnológicas que permitan optimizar las labores de fiscalización para el control a la producción
Hito 1. Documento de estandarización de modelos de producción de minerales que define las variables objeto de control a la producción y tecnologías pertinentes a la escala de cada proceso productivo=30%.
Hito 2. Documento que describa los desarrollos implementados en las tecnologías disponibles de acuerdo a los modelos estandarizados y a las variables de control a la producción definidas=40%.
Hito 3. Documento de Acto Administrativo que establezca las condiciones y periodicidad de reporte de los titulares mineros en las plataformas de Control a la Producción de la ANM, de conformidad a lo previsto en el parágrafo 1 del Artículo 17 de la Ley 2056 de 2020=20%.
Hito 4. Documento que evidencia la socialización y capacitación de los instructivos de registro y consulta de información en las plataformas de control a la producción=10%.</t>
  </si>
  <si>
    <t>Grupo de Seguridad y Salvamento Minero</t>
  </si>
  <si>
    <t>Gloria Catalina Gheorghe</t>
  </si>
  <si>
    <t>gloria.gheorghe@anm.gov.co</t>
  </si>
  <si>
    <t xml:space="preserve">Porcentaje de avance en el diseño e implementación de una estrategia para especializar la gestión y la fiscalización de los diferentes procesos y actores que intervienen en la seguridad minera con el fin de potenciar el desarrollo de la gestión en el sector extractivo nacional. </t>
  </si>
  <si>
    <t>Sumatoria del porcentaje de avance en el diseño e implementación de una estrategia para especializar la gestión y la fiscalización de los diferentes procesos y actores que intervienen en la seguridad minera con el fin de potenciar el desarrollo de la gestión en el sector extractivo nacional
Hito 1. Documento de avance en la gestión de especialización de los diferentes actores (titulares, profesionales, academia, gremios, empresas y colaboradores técnicos de las entidades) del sector minero realizado por el Centro Especializado de Investigación en minería; Centro en Seguridad Minera e Infraestructura Subterránea -CISMIS-en cooperación con la UNAL Sede Medellín=20%.
Hito 2. Documento técnico que contenga el diseño de un Plan piloto de fiscalización especializada a los diferentes procesos mineros (ventilación, geomecánica, sostenimiento, manejo se aguas subterráneas/superficiales y planeamiento minero) en UPM catalogadas con “condiciones críticas” y definir procesos de acompañamiento técnico=20%. 
Hito 3. Documento de Indicadores de verificación permanente en el corto y mediano plazo, donde se revise principalmente al cumplimiento de estándares de seguridad minera, para revisar la implementación de las medidas y recomendaciones de acuerdo al hito 2 y so pena de iniciar los procesos sancionatorios en caso de incumplimiento=20%.
Hito 4. Realizar capacitaciones específicas a profesionales de la fiscalización, a fin de que desarrollen habilidades y conocimientos encaminados a la identificación, mitigación y control de variables de alto riesgo que ocasionan el mayor número de fatalidades mineras=20%.
Hito 5. Documento que evidencie la conformación de grupos de auditores en fiscalización minera, que adelanten trimestralmente en cada PAR, jornadas de fiscalización ejemplarizantes en los contratos catalogados como críticos, especializados en procesos estratégicos de seguridad minera como son. ventilación, geomecánica, sostenimiento, manejo se aguas subterráneas/superficiales y planeamiento minero=20%.</t>
  </si>
  <si>
    <t xml:space="preserve">Ministerio de Comercio, Industria y Turismo; Ministerio de Transporte </t>
  </si>
  <si>
    <t>Colombia Productiva|Gerencia de Industrias Automotriz, Astillera y Aeronáutica; Grupo de Asuntos Ambientales y Desarrollo Sostenible</t>
  </si>
  <si>
    <t>Daniel Colmenares Perdomo; Juan David Roldán</t>
  </si>
  <si>
    <t>daniel.colmenares@colombiaproductiva.com; jroldan@mintransporte.gov.co</t>
  </si>
  <si>
    <t>Porcentaje de avance en el documento que contenga instrumentos orientados a fortalecer la industria nacional de transporte y logística sostenibles.</t>
  </si>
  <si>
    <t>Sumatoria del porcentaje de avance en el documento que contenga instrumentos orientados a fortalecer la industria nacional de transporte y logística sostenibles
Hito 1. Documento que contenga la estrategia de difusión sobre los programas de desarrollo empresarial orientados a mejorar la productividad, calidad, encadenamientos productivos y sofisticación en las empresas del mercado de transporte y logística sostenibles=30%.
Hito 2. Documento que contenga el informe de implementación de la estrategia de difusión sobre los programas de desarrollo empresarial orientados a mejorar la productividad, calidad, encadenamientos productivos y sofisticación en las empresas del mercado de transporte y logística sostenibles=30%.
Hito 3: Documento que contenga el informe de resultados e impactos sobre la implementación de la estrategia de difusión sobre los programas de desarrollo empresarial orientados a mejorar la productividad, calidad, encadenamientos productivos y sofisticación en las empresas del mercado de transporte y logística sostenibles=40%.</t>
  </si>
  <si>
    <t>Ministerio de Comercio, Industria y Turismo; Procolombia</t>
  </si>
  <si>
    <t>Dirección de Inversión Extranjera; Vicepresidencia Planeación</t>
  </si>
  <si>
    <t>Maria Paula Arenas; María Cecilia Obando</t>
  </si>
  <si>
    <t>marenas@mincit.gov.co; mobando@procolombia.co</t>
  </si>
  <si>
    <t>Porcentaje de avance en el diseño de la estrategia de atracción de inversión extranjera en el segmento de la cadena de valor de transporte sostenible.</t>
  </si>
  <si>
    <t>Sumatoria del porcentaje de avance en el diseño de la estrategia de atracción de inversión extranjera en el segmento de la cadena de valor de transporte sostenible
Hito 1. Documento con el perfil del sector de transporte de cero y bajas emisiones en Colombia (Perfil de la industria)=30%.
Hito 2. Documento con la propuesta valor en la industria y oportunidades de atracción de inversión entorno a la cadena de valor global del transporte de cero y bajas emisiones=30%.
Hito 3. Documento con la identificación y segmentación de potenciales jugadores internacionales con interés en fortalecer la cadena=40%.</t>
  </si>
  <si>
    <t>Dirección de Minería</t>
  </si>
  <si>
    <t>Constanza Ballesteros</t>
  </si>
  <si>
    <t>constanza.ballesteros@upme.gov.co</t>
  </si>
  <si>
    <t>Porcentaje de avance en el diseño e implementación de estrategias para potenciar la producción de cobre, oro y otros minerales estratégicos para consolidar la estrategia de transición energética, con base en el potencial geológico colombiano.</t>
  </si>
  <si>
    <t>Sumatoria del porcentaje de avance en el e implementación de estrategias para potenciar la producción de cobre, oro y otros minerales estratégicos para consolidar la estrategia de transición energética, con base en el potencial geológico colombiano
Hito 1. Realizar un plan subsectorial o  hoja de ruta para el aprovechamiento de mineral cobre y oro, en Colombia=40%.
Hito 2. Documento que  identifique cuales minerales son estratégicos para la transición energética y que tengan potencial  geológico=30%.
Hito 3. Realizar un plan subsectorial u hoja de ruta para el aprovechamiento de los minerales identificados con potencial en Colombia para ser utilizados en la transición energética=30%.</t>
  </si>
  <si>
    <t>Porcentaje de avance en el diseño e implementación de la estrategia para incentivar mayores producciones de carbón permitiendo el crecimiento económico del país y las regiones.</t>
  </si>
  <si>
    <t>Sumatoria del porcentaje de avance en el diseño e implementación de las estrategias para incentivar las producciones de carbón, permitiendo el crecimiento y la diversificación económica del país y las regiones, en línea con los compromisos climáticos
Hito 1. Documento de revisión de oportunidades para el aprovechamiento de nuestras reservas de carbón e incentivar la diversificación de sus usos (Línea base 2021)=30%.
Hito 2. Documento con la hoja de ruta de la estrategia de carbón neutro orientada a fortalecer la competitividad del carbón y facilitar la diversificación económica de las regiones=30%.
Hito 3. Informes de seguimiento a los avances de la agenda de carbón (3 informes en 2022)= 20%. 
Hito 4. Informe con el proceso de implementación de un piloto de la estrategia de carbón neutro=20% [2023].</t>
  </si>
  <si>
    <t>Porcentaje de avance en la implementación de la estrategia de diversificación, reconversión y transición socioeconómica gradual, progresiva y segura en las regiones con vocación extractiva de carbón.</t>
  </si>
  <si>
    <t>Sumatoria del porcentaje de avance en la implementación de la estrategia de diversificación, reconversión y transición socioeconómica gradual, progresiva y segura en las regiones con vocación extractiva de carbón
Hito 1. Documento con las potencialidades y vocación de los departamentos productores de carbón, para identificar sus principales oportunidades productivas alternativas a la producción del carbón=10%.(Cesar y La Guajira)
Hito 2. Documento para gestionar e impulsar la diversificación productiva en las regiones con vocación extractiva de carbón, en donde, a través de la oportunidad y beneficios que genera el carbón, se potencien otros sectores económicos=25%.
Hito 3. Documento con el diseño del modelo de reconversión productiva y transición socioeconómica gradual, progresiva y segura en las regiones con vocación extractiva de carbón=25%. ($ USD)
Hito 4: Informes anuales de seguimiento a la implementación de la estrategia de diversificación, reconversión productiva y transición socioeconómica en las regiones con vocación extractiva de carbón=15%.
Nota: se tendrá como línea base el diagnóstico de los procesos de diversificación adelantados en el departamento del Cesar y La Guajira. Correspondiente al 25%.</t>
  </si>
  <si>
    <t>Dirección de Formalización Minera</t>
  </si>
  <si>
    <t>Sandra Milena Sánchez Zuluaga</t>
  </si>
  <si>
    <t>smsanchez@minenergia.gov.co</t>
  </si>
  <si>
    <t>Porcentaje de avance en la gestión para el desarrollo del modelo de reconversión productiva para aquellos pequeños mineros y mineros de subsistencia que derivan su sustento de esta actividad en las regiones priorizadas.</t>
  </si>
  <si>
    <t>Sumatoria del porcentaje de avance en la gestión para el desarrollo del modelo de reconversión productiva para aquellos pequeños mineros y mineros de subsistencia que derivan su sustento de esta actividad en las regiones priorizadas
Hito 1. Documento con las potencialidades y vocación de las regiones priorizadas, que permita identificar sus principales oportunidades productivas alternativas a la actividad minera=15%.
Hito 2. Documento con el diseño del modelo de reconversión productiva para aquellos pequeños mineros y mineros de subsistencia que derivan su sustento de esta actividad en las regiones priorizadas=30%.
Hito 3. Socialización del modelo de reconversión productiva para aquellos pequeños mineros y mineros de subsistencia que derivan su sustento de esta actividad en las regiones priorizadas=20%.
Hito 4. Informes anuales que contengan la gestión con las entidades competentes para el desarrollo del modelo de reconversión laboral con su correspondiente porcentaje de avance con base en lo diseñado y planeado=35%.</t>
  </si>
  <si>
    <t xml:space="preserve">Departamento Nacional de Planeación </t>
  </si>
  <si>
    <t>Jonathan David Bernal Gonzalez</t>
  </si>
  <si>
    <t>jonbernal@dnp.gov.co</t>
  </si>
  <si>
    <t>Porcentaje de avance de la actualización del Plan Maestro de transporte Intermodal (2015-2035), atendiendo las necesidades del sector minero-energético.</t>
  </si>
  <si>
    <t>Sumatoria del porcentaje de avance de la actualización del Plan Maestro de transporte Intermodal (2015-2035), atendiendo las necesidades del sector minero-energético
Hito 1. Análisis de oferta y demanda de transporte del sector minero- energético=34%.
Hito 2. Identificación y análisis de las recomendaciones y acciones a tomar para promover la intermodalidad en el marco de la reactivación del modo férreo incluyendo las necesidades del  sector minero- energético=33%.
Hito 3. Documento técnico de actualización del Plan maestro de transporte intermodal- PMTI, ajustado a la demanda del sector minero- energético=33%.</t>
  </si>
  <si>
    <t>Oficina de asuntos Ambientales y Sociales</t>
  </si>
  <si>
    <t>Maria Moreno Torres</t>
  </si>
  <si>
    <t>mpmoreno@minenergía.gov.co</t>
  </si>
  <si>
    <t>Porcentaje de avance en la elaboración e implementación de lineamientos sociales de la transición energética en Colombia.</t>
  </si>
  <si>
    <t>Sumatoria del porcentaje de avance en la elaboración e  implementación de lineamientos sociales de la transición energética en Colombia
Hito 1. Documento final con lineamientos sociales de la transición energética en Colombia=45%.
Hito 2. Socialización y divulgación de los  lineamientos sociales de la transición energética en Colombia=15%.
Hito 3. Informe de implementación de acciones priorizadas en los lineamientos sociales de la transición energética en Colombia=40% [6% en 2023, 2024, 2025, 2026 y 2027, y 10% en 2028].</t>
  </si>
  <si>
    <t>Ministerio de Transporte; Departamento Nacional de Planeación</t>
  </si>
  <si>
    <t>Grupo de Asuntos Ambientales y Desarrollo Sostenible; Unidad de Movilidad Urbana Sostenible; Dirección de Infraestructura y Energía Sostenible</t>
  </si>
  <si>
    <t>Juan David Roldan Sierra, Sandra Liliana Ángel; Jonathan David Bernal ​González</t>
  </si>
  <si>
    <r>
      <t xml:space="preserve">jroldan@mintransporte.gov.co; </t>
    </r>
    <r>
      <rPr>
        <sz val="10"/>
        <rFont val="Arial Narrow"/>
        <family val="2"/>
      </rPr>
      <t xml:space="preserve">sangel@mintransporte.gov.co; jonbernal@dnp.gov.co
</t>
    </r>
  </si>
  <si>
    <t>Porcentaje de avance en la estructuración del fondo para la promoción de ascenso tecnológico que facilite la financiación o compra de flotas de cero y bajas emisiones en los segmentos de sistemas de transporte público de paseros y carga liviana.</t>
  </si>
  <si>
    <t>Sumatoria del porcentaje de avance en la estructuración del fondo para la promoción de ascenso tecnológico que facilite la financiación o compra de flotas de cero y bajas emisiones en los segmentos de sistemas de transporte público de paseros y carga liviana
Hito 1. Documento con el desarrollo de la estructuración a nivel de factibilidad del fondo para la promoción de ascenso tecnológico que facilite la financiación o compra de flotas de cero y bajas emisiones en los segmentos de sistemas de transporte público de pasajeros y carga liviana=50%.
Hito 2. Documento con la propuesta de un acto administrativo para la adopción e implementación del fondo para la promoción de ascenso tecnológico que facilite la financiación o compra de flotas de cero y bajas emisiones en los segmentos de sistemas de transporte público de paseros y carga liviana=50%.</t>
  </si>
  <si>
    <t>Grupo de Asuntos Ambientales y Desarrollo Sostenible</t>
  </si>
  <si>
    <t>Juan David Roldan Sierra</t>
  </si>
  <si>
    <t>jroldan@mintransporte.gov.co</t>
  </si>
  <si>
    <t>Porcentaje de avance en la realización de los estudios sobre la viabilidad de la conversión técnica de vehículos de combustión interna a tecnología eléctrica.</t>
  </si>
  <si>
    <t>Sumatoria del porcentaje de avance en la realización de los estudios sobre la viabilidad de la conversión técnica de vehículos de combustión interna a tecnología eléctrica
Hito 1. Documento que contenga un análisis comparativo entre diferentes países (benchmarking) sobre lineamientos y buenas prácticas para la conversión de vehículos de combustión interna a tecnología eléctrica=50%.
Hito 2. Documento de análisis con la viabilidad técnica para la conversión de vehículos de combustión interna a tecnología eléctrica=50%.</t>
  </si>
  <si>
    <t>Oficina de Asuntos Regulatorios y Empresariales</t>
  </si>
  <si>
    <t>Julián Antonio Rojas Rojas</t>
  </si>
  <si>
    <t>Porcentaje de avance en la elaboración de la propuesta de acto administrativo que reglamente parámetros de interoperabilidad para las estaciones de carga de acceso público de vehículos eléctricos, facilitando el acceso a los usuarios finales.</t>
  </si>
  <si>
    <r>
      <t xml:space="preserve">Sumatoria del porcentaje de avance en la elaboración de la propuesta de acto administrativo que reglamente parámetros de interoperabilidad para las estaciones de carga de acceso público de vehículos eléctricos, facilitando el acceso a los usuarios finales.
</t>
    </r>
    <r>
      <rPr>
        <sz val="10"/>
        <color theme="1"/>
        <rFont val="Arial Narrow"/>
        <family val="2"/>
      </rPr>
      <t xml:space="preserve">
Hito 1. Documento con la definición del problema, y realización de AIN que permita evaluar si por medio de una medida regulatoria o no regulatoria, se logra definir los nuevos parámetros necesarios para mejorar la interoperabilidad de las estaciones de carga de VE de acceso público=30%. 
Hito 2. Documento que brinde lineamientos de interoperabilidad para las estaciones de carga de acceso público de vehículos eléctricos, facilitando el acceso a los usuarios finales=30%.
Hito 3. Documento con la propuesta de mecanismos de monitoreo de la interoperabilidad para las estaciones de carga en Colombia=40%.</t>
    </r>
  </si>
  <si>
    <t xml:space="preserve"> Departamento Nacional de Planeación; Ministerio de Transporte; Unidad de Planeación de Infraestructura de Transporte</t>
  </si>
  <si>
    <t>Dirección de Infraestructura y Energía Sostenible; Viceministerio de Transporte;  Dirección General</t>
  </si>
  <si>
    <t xml:space="preserve">Jonathan David Bernal González; Camilo Pabón; Julián Polanía Polanía
</t>
  </si>
  <si>
    <t>jonbernal@dnp.gov.co; camilo.pabon@mintransporte.gov.co; jpolania@upit.gov.co</t>
  </si>
  <si>
    <t>Porcentaje de avance en la formulación del Plan de modernización de la flota fluvial de los ríos priorizados en el Plan Maestro Fluvial, haciendo énfasis en tecnologías eléctricas.</t>
  </si>
  <si>
    <t>Sumatoria en el porcentaje de avance en la formulación del Plan de modernización de la flota fluvial de los ríos priorizados en el Plan Maestro Fluvial, haciendo énfasis en tecnologías eléctricas
Hito 1. Documento con el diagnóstico de la flota fluvial, la operación y los servicios de transporte fluvial que se prestan en los ríos priorizados en el Plan Maestro Fluvial. A su vez, llevar a cabo un análisis de las tecnologías disponibles para la modernización de la flota fluvial=20%.
Hito 2. Documento con el análisis de viabilidad de la incorporación de tecnologías de cero y bajas emisiones, incluyendo tecnologías eléctricas, para la modernización de la flota que atiende los servicios de transporte fluvial=40%.
Hito 3. Documento con la formulación del Plan de modernización de la flota fluvial de los ríos priorizados en el Plan Maestro Fluvial=30%.
Hito 4. Documento con el informe de socialización del Plan=10%.</t>
  </si>
  <si>
    <t>Departamento Nacional de Planeación; Ministerio de Transporte; Unidad de Planeación de Infraestructura de Transporte</t>
  </si>
  <si>
    <t>Dirección de Infraestructura y Energía Sostenible; Viceministerio de Infraestructura;  Dirección General</t>
  </si>
  <si>
    <t xml:space="preserve">Jonathan Bernal González; Olga Lucía Ramírez Duarte
Julián Polanía Polanía
</t>
  </si>
  <si>
    <t>jonbernal@dnp.gov.co; oramirezd@mintransporte.gov.co; jpolania@upit.gov.co,</t>
  </si>
  <si>
    <t>Porcentaje de avance en la definición de los lineamientos de política que contemplen estándares técnicos que debe cumplir el material rodante tractivo y autopropulsado del modo férreo, con el propósito de fomentar la reducción de emisiones.</t>
  </si>
  <si>
    <t>Sumatoria del porcentaje de avance en la definición de los lineamientos de política que contemplen estándares técnicos que debe cumplir el material rodante tractivo y autopropulsado del modo férreo, con el propósito de fomentar la reducción de emisiones
Hito 1. Análisis de los compromisos vigentes en materia de disminución de emisiones contaminantes, normatividad y reglamentación para el cumplimiento de metas de reducción de emisiones del sector transporte =12,5%.
Hito 2. Realizar un análisis de la normativa internacional para trenes de carga, los estándares mínimos en materia de emisiones contaminantes, que debe cumplir el material rodante tractivo y autopropulsado=7,5%.
Hito 3. Cuantificación y tipificación, del material rodante tractivo y autopropulsado propiedad de la Nación y del material rodante de propiedad privada, que opera en el país, en vías publicas y privadas. Junto con el diagnóstico de emisiones contaminantes generadas por el modo ferroviario=50%.
Hito 4. Plantear un documento borrador de lineamientos de política que contemple estándares técnicos que debe cumplir el material rodante tractivo y autopropulsado del modo férreo, con el propósito de fomentar la reducción de emisiones.=30%.</t>
  </si>
  <si>
    <t>Unidad Administrativa Especial de Aeronáutica Civil</t>
  </si>
  <si>
    <t>Oficina Asesora de Planeación</t>
  </si>
  <si>
    <t>Carlos Andrés Serna Ruiz</t>
  </si>
  <si>
    <t xml:space="preserve"> carlos.serna@aerocivil.gov.co</t>
  </si>
  <si>
    <t>Porcentaje de avance en la formulación de la hoja de ruta de eficiencia energética y mitigación de emisiones en el modo aéreo.</t>
  </si>
  <si>
    <t>Sumatoria del porcentaje de avance en la  formulación de la hoja de ruta de eficiencia energética y mitigación de emisiones en el modo aéreo.
Hito 1. Documento con el diagnóstico del uso de energías alternativas en la operación aérea (Lado aire y lado tierra)=30%.
Hito 2. Documento con el análisis de las posibles estrategias y proyectos de mejora en eficiencia energética y reducción de emisiones para el sector aeronáutico=10%.
Hito 3. Documento con la estructura de la hoja de ruta para la implementación de las estrategias y proyectos de mejora en eficiencia energética y reducción de emisiones en el sector aeronáutico=40%.
Hito 4.Documento con la estructura normativa para la reglamentación de criterios de sostenibilidad en el uso de combustibles alternativos =20%.</t>
  </si>
  <si>
    <t>Ministerio de Minas y Energía; Unidad de Planeación Minero Energética</t>
  </si>
  <si>
    <t xml:space="preserve">Dirección de Hidrocarburos; Oficinas de Asuntos Regulatorios y Empresariales; Subdirección de Hidrocarburos
</t>
  </si>
  <si>
    <t xml:space="preserve">Jose Manuel Moreno; Julián Rojas; Carolina Cruz
</t>
  </si>
  <si>
    <t>jmmoreno@minenergia.gov.co; jarojass@minenergia.gov.co; carolina.cruz@upme.gov.co</t>
  </si>
  <si>
    <t>Porcentaje de avance en el análisis y elaboración de la propuesta de creación de un comité asesor de planeación de la infraestructura de transporte de gas natural (CAPTG), donde se incluya el análisis de su composición, funciones y gobernanza</t>
  </si>
  <si>
    <t>Sumatoria del porcentaje de avance en el análisis y elaboración de la propuesta de creación de un comité asesor de planeación de la infraestructura de transporte de gas natural (CAPTG), donde se incluya el análisis de su composición, funciones y gobernanza en el marco de las consideraciones y recomendaciones de la Misión de Transformación Energética
Hito 1. Documento de análisis de la creación de un comité asesor de planeación de la infraestructura de transporte de gas natural (CAPTG), donde se incluya el análisis de su composición, funciones, análisis de impacto normativo y gobernanza en el marco de las consideraciones y recomendaciones de la Misión de Transformación Energética=30%.
Hito 2. Propuesta de ajustes regulatorios para la creación de un comité asesor de planeación de la infraestructura de transporte de gas natural (CAPTG), donde se incluya el análisis de su composición, funciones, análisis de impacto normativo y gobernanza en el marco de las consideraciones y recomendaciones de la Misión de Transformación Energética=70%.</t>
  </si>
  <si>
    <t xml:space="preserve">Comisión de Regulación de Energía y Gas; Ministerio de Minas y Energía </t>
  </si>
  <si>
    <t>Dirección Ejecutiva; Oficinas de Asuntos Regulatorios y Empresariales</t>
  </si>
  <si>
    <t>Jorge Alberto Valencia Marín; Julián Rojas</t>
  </si>
  <si>
    <t>jorge.valencia@creg.gov.co; jarojass@minenergia.gov.co</t>
  </si>
  <si>
    <t>Porcentaje de avance en análisis de impacto normativo y estudios de beneficio costo de la opción de incluir un gestor de mercado de GLP e incluir dentro de la revisión quinquenal del reglamento de comercialización mayorista de GLP.</t>
  </si>
  <si>
    <t>Sumatoria del porcentaje de avance en análisis de impacto normativo y estudios de beneficio costo de la opción de incluir un gestor de mercado de GLP e incluir dentro de la revisión quinquenal del reglamento de comercialización mayorista de GLP
Hito 1. Documento de análisis de impacto normativo y estudios de beneficio costo de la opción de incluir un gestor de mercado de GLP e incluir dentro de la revisión quinquenal del reglamento de comercialización mayorista de GLP=30%.
Hito 2. Propuesta de ajustes regulatorios para la opción de incluir un gestor de mercado de GLP e incluir dentro de la revisión quinquenal del reglamento de comercialización mayorista de GLP=70%.</t>
  </si>
  <si>
    <t>Porcentaje de avance en la implementación del módulo SICOM para autoglp, incluyendo información de autoglp y nautiglp.</t>
  </si>
  <si>
    <t>Sumatoria del porcentaje de avance en la implementación del módulo SICOM para autoglp, incluyendo información de autoglp y nautiglp 
Hito 1. Borrador de la Resolución conjunta MME, MinComercio para consulta que modifica el módulo de información de gas combustible vehicular SICOM=30%.
Hito 2. Expedición de la Resolución conjunta MME, MinComercio que modifica el módulo de información de gas combustible vehicular SICOM=30%.
Hito 3. Informe de capacitaciones realizadas a los usuarios de los módulos SICOM de autoglp y nautiglp=40%.</t>
  </si>
  <si>
    <t>Porcentaje de avance en la definición de los lineamientos técnicos y normativos para el desarrollo de pruebas piloto de GNL en transporte de carga pesada.</t>
  </si>
  <si>
    <t>Sumatoria del porcentaje de avance en la definición de los lineamientos técnicos y normativos para el desarrollo de pruebas piloto de GNL en transporte de carga pesada 
Hito 1. Documento borrador con la propuesta de resolución de los lineamientos técnicos y normativos para el desarrollo de pruebas piloto de GNL en transporte de carga pesada=25%.
Hito 2. Resolución expedida con los lineamientos técnicos y normativos para el desarrollo de pruebas piloto de GNL en transporte de carga pesada=50%.
Hito 3. Informe técnico con la relación de proyectos pilotos de GNL en transporte de carga pesada implementados=25%.</t>
  </si>
  <si>
    <t xml:space="preserve">Ministerio de Minas y Energía; Fondo de Energías No Convencionales y Gestión Eficiente de la Energía </t>
  </si>
  <si>
    <t>Dirección de Hidrocarburos; Dirección Ejecutiva</t>
  </si>
  <si>
    <t>José Manuel Moreno; Katharina Grosso Buitrago</t>
  </si>
  <si>
    <t>jmmoreno@minenergia.gov.co; kgrosso@fenoge.gov.co</t>
  </si>
  <si>
    <t xml:space="preserve">Porcentaje de avance en la elaboración de un análisis jurídico de una propuesta de modificación de lineamientos de política que permitan habilitar al FENOGE u otros actores para realizar programas de sustitución de combustibles sólidos (leña, carbón, residuos) por gas combustible. </t>
  </si>
  <si>
    <t>Sumatoria del porcentaje de avance en la elaboración de un análisis jurídico de una propuesta de modificación de lineamientos de política que permitan habilitar al Fondo de Energías No Convencionales y Gestión Eficiente de la Energía u otros actores para realizar programas de sustitución de combustibles sólidos (leña, carbón, residuos) por gas combustible 
Hito 1. Realización del documento borrador con la propuesta de modificación de lineamientos de política que permita habilitar al Fondo de Energías No Convencionales y Gestión Eficiente de la Energía u otros actores para realizar programas de sustitución de combustibles sólidos (leña, carbón, residuos) por gas combustible=40%.
Hito 2. Aprobación de la propuesta de modificación de lineamientos de política que permita habilitar al Fondo de Energías No Convencionales y Gestión Eficiente de la Energía u otros actores para realizar programas de sustitución de combustibles sólidos (leña, carbón, residuos) por gas combustible=60%.</t>
  </si>
  <si>
    <t>Porcentaje de avance en la propuesta de ajuste en la reglamentación de tal manera que los proyectos de sustitución de leña por gas combustible, puedan ser financiados a través del mecanismo de obras por impuestos y obras por regalías.</t>
  </si>
  <si>
    <t>Sumatoria del porcentaje de avance en la propuesta de ajuste en la reglamentación de tal manera que los proyectos de sustitución de leña por gas combustible, puedan ser financiados a través del mecanismo de obras por impuestos y obras por regalías
Hito 1. Realización del documento borrador con la propuesta de ajuste en la reglamentación de tal manera que los proyectos de sustitución de leña por gas combustible, puedan ser financiados a través del mecanismo de obras por impuestos y obras por regalías=40%.
Hito 2. Aprobación de la propuesta de ajuste en la reglamentación de tal manera que los proyectos de sustitución de leña por gas combustible, puedan ser financiados a través del mecanismo de obras por impuestos y obras por regalías=60%.</t>
  </si>
  <si>
    <t>Jose Manuel Moreno</t>
  </si>
  <si>
    <t>Porcentaje de avance en la evaluación y análisis de una propuesta para la definición y establecimiento áreas de servicio exclusivo para la distribución y comercialización de GLP mediante cilindros en áreas rurales en articulación con los programas de sustitución de leña o áreas en ZNI en las que puedan aplicar modelos de generación o cogeneración mediante GLP.</t>
  </si>
  <si>
    <t>Sumatoria del porcentaje de avance en la evaluación y análisis de una propuesta para la definición y establecimiento áreas de servicio exclusivo para la distribución y comercialización de GLP mediante cilindros en áreas rurales en articulación con los programas de sustitución de leña o áreas en ZNI en las que puedan aplicar modelos de generación o cogeneración mediante GLP
Hito 1. Identificar las áreas rurales que pueden articularse con los programas de sustitución de leña o áreas en ZNI en las que puedan aplicar modelos de generación o cogeneración mediante GLP=20%.
Hito 2. Realizar documento borrador con la propuesta de definición de áreas de servicio exclusivo para la distribución y comercialización de GLP mediante cilindros y su funcionamiento=30%.
Hito 3. Aprobación de la propuesta de definición de áreas de servicio exclusivo para la distribución y comercialización de GLP mediante cilindros y su funcionamiento=50%.</t>
  </si>
  <si>
    <t>Porcentaje de avance en la evaluación bianual de los resultados del programa piloto de sustitución de combustibles sólidos para cocción con el fin de definir  las áreas a priorizar para la siguiente vigencia y sugerir modificaciones con el fin de lograr mayores coberturas.</t>
  </si>
  <si>
    <t>Sumatoria del porcentaje de avance en la evaluación bianual de los resultados del programa piloto de sustitución de combustibles sólidos para cocción con el fin de definir  las áreas a priorizar para la siguiente vigencia y sugerir modificaciones con el fin de lograr mayores coberturas
Hito 1. Elaboración de informe de evaluación bianual de resultados del programa piloto de sustitución de combustibles sólidos para cocción en donde se prioricen  las áreas y se incluyan sugerencias para la siguiente vigencia=30%.
Hito 2. Propuesta de modificaciones al programa de sustitución .basada en las áreas priorizados y sugerencias del informe de evaluación bianual=30%.
Hito 3. Aprobación de modificaciones al programa de sustitución basada en las áreas priorizados y sugerencias del informe de evaluación bianual=40%.</t>
  </si>
  <si>
    <t>Porcentaje de avance en la presentación y socialización del plan de sustitución de leña en donde se especifique las potencialidades del aprovechamiento del Biogás como alternativa de solución eficiente para disminuir el uso de combustibles altamente contaminantes y para impulsar el aprovechamiento del biogás a nivel municipal.</t>
  </si>
  <si>
    <t>Sumatoria del porcentaje de avance en la presentación y socialización del plan de sustitución de leña en donde se especifique las potencialidades del aprovechamiento del Biogás como alternativa de solución eficiente para disminuir el uso de combustibles altamente contaminantes y para impulsar el aprovechamiento del biogás a nivel municipal
Hito 1. Documento borrador con la propuesta plan de sustitución de leña en donde se especifique las potencialidades del aprovechamiento del Biogás como alternativa de solución eficiente para disminuir el uso de combustibles altamente contaminantes y para impulsar el aprovechamiento del biogás a nivel municipal=30%.
Hito 2. Documento definitivo del plan de sustitución de leña en donde se especifique las potencialidades del aprovechamiento del Biogás como alternativa de solución eficiente para disminuir el uso de combustibles altamente contaminantes y para impulsar el aprovechamiento del biogás a nivel municipal y para impulsar el aprovechamiento del biogás a nivel municipal=30%.
Hito 3. Informe de divulgación plan de sustitución de leña en donde se especifique las potencialidades del aprovechamiento del Biogás como alternativa de solución eficiente para disminuir el uso de combustibles altamente contaminantes=40%.</t>
  </si>
  <si>
    <t>Ministerio de Minas y Energía; Ministerio de Hacienda y Crédito Público; Ministerio de Ambiente y Desarrollo Sostenible</t>
  </si>
  <si>
    <t>Dirección de Hidrocarburos; Dirección General de Apoyo Fiscal; Dirección de Asuntos Ambientales Sectorial y Urbana</t>
  </si>
  <si>
    <t>José Manuel Moreno; Juan Felipe Celia; Andrea Corzo Álvarez</t>
  </si>
  <si>
    <t>jmmoreno@minenergia.gov.co; juan.celia@minhacienda.gov.co; acorzoa@minambiente.gov.co</t>
  </si>
  <si>
    <t>Porcentaje de avance en el análisis para determinar qué inversiones asociadas a la mejora en la calidad de los combustibles deben ser objeto de reconocimiento y cuál es la metodología o instrumento apropiado para realizarlo.</t>
  </si>
  <si>
    <t>Sumatoria del porcentaje de avance en el análisis para determinar qué inversiones asociadas a la mejora en la calidad de los combustibles deben ser objeto de reconocimiento y cuál es la metodología o instrumento apropiado para realizarlo
Hito 1. Documento borrador con el análisis para determinar qué inversiones asociadas a la mejora en la calidad de los combustibles deben ser objeto de reconocimiento y cuál es la metodología o instrumento apropiado para realizarlo=40%.
Hito 2. Documento definitivo con el análisis para determinar qué inversiones asociadas a la mejora en la calidad de los combustibles deben ser objeto de reconocimiento y cuál es la metodología o instrumento apropiado para realizarlo=60%.</t>
  </si>
  <si>
    <t>Porcentaje de avance en la implementación y seguimiento del plan de trabajo para el establecimiento del programa de aseguramiento de la calidad (QA) y control de la calidad (QC) para los combustibles y biocombustibles del país.</t>
  </si>
  <si>
    <t>Sumatoria del porcentaje de avance en la implementación y seguimiento del plan de trabajo para el establecimiento del programa de aseguramiento de la calidad (QA) y control de la calidad (QC) para los combustibles y biocombustibles del país
Hito 1. Plan de trabajo para el establecimiento del programa de aseguramiento de la calidad (QA) y control de la calidad (QC) para los combustibles y biocombustibles del país=20%.
Hito 2. Avance del 50% en el plan de trabajo para el establecimiento del programa de aseguramiento de la calidad (QA) y control de la calidad (QC) para los combustibles y biocombustibles del país=40%.
Hito 3. Avance del 100% en el plan de trabajo el establecimiento del programa de aseguramiento de la calidad (QA) y control de la calidad (QC) para los combustibles y biocombustibles del país=40%.</t>
  </si>
  <si>
    <t>Porcentaje de avance en la elaboración del proyecto de Reglamento Técnico que establece el marco normativo de calidad para AutoGLP y NautiGLP, definiendo los parámetros aplicables de la Norma Técnica Colombiana NTC 2303.</t>
  </si>
  <si>
    <t xml:space="preserve">Sumatoria del porcentaje de avance en la elaboración el proyecto de Reglamento Técnico que establece el marco normativo de calidad para AutoGLP y NautiGLP, definiendo los parámetros aplicables de la Norma Técnica Colombiana NTC 2303 
Hito 1. Documento con la propuesta de Reglamento Técnico que establece el marco normativo de calidad para AutoGLP y NautiGLP, definiendo los parámetros aplicables de la Norma Técnica Colombiana NTC 2303=40%.
Hito 2. Documento definitivo del Reglamento Técnico que establece el marco normativo de calidad para AutoGLP y NautiGLP, definiendo los parámetros aplicables de la Norma Técnica Colombiana NTC 2303=60%.
</t>
  </si>
  <si>
    <t>4.19</t>
  </si>
  <si>
    <t xml:space="preserve">Dirección de Asuntos Ambientales, Sectoriales y Urbanos; </t>
  </si>
  <si>
    <t>Porcentaje de avance del documento que contenga la definición de los lineamientos de regulación asociados a los sistemas de recolección y gestión de residuos de aparatos eléctricos y electrónicos</t>
  </si>
  <si>
    <t xml:space="preserve">Sumatoria del porcentaje de avance del documento que contenga la definición de los lineamientos de regulación asociados a los sistemas de recolección y gestión de residuos de aparatos eléctricos y electrónicos
Hito 1. Documento que conténgala definición de los lineamientos de regulación asociados a los sistemas de recolección y gestión de residuos de aparatos eléctricos y electrónicos=70%.
Hito 2. Documento que contenta el soporte de actividades de socialización a los productores de aparatos eléctricos y electrónicos sobre los lineamientos de regulación asociados a los sistemas de recolección y gestión de residuos de aparatos eléctricos y electrónicos=30%.
</t>
  </si>
  <si>
    <t>4.18</t>
  </si>
  <si>
    <t>Porcentaje de avance en la elaboración de una guía que incluya lineamientos para la reutilización, recuperación y  aprovechamiento de las partes y materiales constituyentes de las baterías de vehículos eléctricos en otras aplicaciones para los cuales sean aptas una vez finalice su uso eficiente en los vehículos eléctricos.</t>
  </si>
  <si>
    <t>Sumatoria del porcentaje de avance en la elaboración de una guía que incluya lineamientos para la reutilización,  recuperación y  aprovechamiento de las partes y materiales constituyentes de las baterías de vehículos eléctricos en otras aplicaciones para los cuales sean aptas una vez finalice su uso eficiente en los vehículos eléctricos
Hito 1. Documento que contenta una guía que incluya lineamientos para la reutilización,  recuperación y  aprovechamiento de las partes y materiales constituyentes de las baterías de vehículos eléctricos en otras aplicaciones para los cuales sean aptas una vez finalice su uso eficiente en los vehículos eléctricos=70%.
Hito 2. Documento que contenga los soportes de socialización y difusión de la guía que incluya lineamientos para la reutilización,  recuperación y  aprovechamiento de las partes y materiales constituyentes de las baterías de vehículos eléctricos en otras aplicaciones para los cuales sean aptas una vez finalice su uso eficiente en los vehículos eléctricos=30%.</t>
  </si>
  <si>
    <t xml:space="preserve">Plinio Enrique Bustamante </t>
  </si>
  <si>
    <t>pebustamante@minenergia.gov.co</t>
  </si>
  <si>
    <t>Porcentaje de avance de la elaboración de los lineamientos de política de buenas prácticas de proyectos de Economía Circular (EC) en el sector minero y promover su puesta en marcha.</t>
  </si>
  <si>
    <t>Sumatoria del porcentaje de avance de la elaboración de los lineamientos de política de buenas prácticas de proyectos de economía circular en el sector minero y promover su puesta en marcha
Hito 1. Documento que identifique las principales componentes existentes actualmente para implementar la Economía Circular en el sector minero colombiano EC=30%.
Hito 2. Documento de lineamientos técnicos de buenas prácticas para la minería relacionados con la economía circular. EC=30%.
Hito 3. Articular agendas de trabajo con los diferentes entes gubernamental con el fin de implementar la economía circular en el sector minero colombiano. EC=40%.                                                                                           
Nota: la línea base corresponde al documento de Conceptualización y elaboración de propuesta de lineamientos técnicos de política de buenas prácticas para estandarizar los procesos de la actividad minera relacionados con “Gestión y manejo de estériles en minería” y con “Economía circular en la actividad minera”, de acuerdo con las buenas prácticas internacionales, realizado por MinEnergía.</t>
  </si>
  <si>
    <t>Objetivo 1: Definir y ejecutar estrategias y acciones para incrementar la seguridad y confiabilidad en el abastecimiento energético para propender por la autosuficiencia con base en los recursos y producción nacional.</t>
  </si>
  <si>
    <t>Objetivo 2: Establecer y desarrollar estrategias y acciones para mejorar el conocimiento y la innovación asociados a la transición energética aplicada en los sectores de tal forma que se promueva el despliegue de nuevas tecnologías más eficientes y limpias.</t>
  </si>
  <si>
    <t>Objetivo 3: Definir y llevar a cabo acciones, lineamientos, e instrumentos, orientados al desarrollo y crecimiento económico a partir de las oportunidades que ofrece la transición energética para diversificar las actividades económicas del sector energético y generar nuevos ingresos, modelos de negocio, y bienestar.</t>
  </si>
  <si>
    <t>Objetivo 4: Desarrollar un sistema energético que contribuya a disminuir las emisiones de GEI para reducir los impactos al medio ambiente y cumplir con los compromisos internacionales de reducción de emisiones.</t>
  </si>
  <si>
    <t>Sumatoria del porcentaje de avance en la formulación e implementación de convocatoria para los programas de ciencia, tecnología e innovación
Hito 1. Informe con las actas de reuniones técnicas ejecutadas entre el Ministerio de Minas y Energía, el Ministerio de Ciencia, Tecnología e Innovación, el Ministerio de Transporte, el Ministerio de Ambiente y Desarrollo Sostenible, Ministerio de Agricultura y Desarrollo Rural y las entidades invitadas para la definición, suministro de información técnica y el diseño de la convocatoria, incluyendo una descripción de las tecnologías seleccionadas. (Responsable Ministerio de Minas y Energía)=25%.
Hito 2. Documento con el diseño y formulación de la convocatoria para los programas de ciencia, tecnología e innovación que promuevan la investigación y el desarrollo de conocimiento asociado a nuevas tecnologías aplicables al sector energético y energéticos de cero y bajas emisiones entre las que se podrían incluir: i) producción de hidrógeno, compresión, almacenamiento, transporte y usos de hidrógeno, ii) tecnologías para la captura, secuestro, medición, uso y almacenamiento de carbono (CCUS), iii) recursos y tecnologías asociadas a geotermia, iv) biocombustibles de última generación o aquellas adicionales identificadas por la Comisión Intersectorial para el Manejo de los Biocombustibles v) transporte de cero y bajas emisiones en diferentes modos y segmentos, de acuerdo con las solicitudes del Ministerio de Minas y Energía o del Ministerio de Transporte. (Responsable Ministerio de Ciencia, tecnología e Innovación)=25%.
Hito 3. Informe con los resultados de la convocatoria para los programas de ciencia, tecnología e innovación que promuevan la investigación y el desarrollo de conocimiento asociado a nuevas tecnologías aplicables al sector energético y energéticos de cero y bajas emisiones entre las que se podrían incluir: i) producción de hidrógeno, compresión, almacenamiento, transporte y usos de hidrógeno, ii) tecnologías para la captura, secuestro, medición, uso y almacenamiento de carbono (CCUS), iii) recursos y tecnologías asociadas a geotermia, iv) biocombustibles de última generación o aquellas adicionales identificadas por la Comisión Intersectorial para el Manejo de los Biocombustibles v) transporte de cero y bajas emisiones en diferentes modos y segmentos, de acuerdo con las solicitudes del Ministerio de Minas y Energía o del Ministerio de Transporte. (Responsable Ministerio de Ciencia, tecnología e Innovación)=40%.
Hito 4. Informe con el reporte final de los resultados de los productos entregados por parte de los grupos de investigación participantes de las convocatorias al 2026. (Responsable Ministerio de Ciencia, tecnología e Innovación)=5%.
Hito 5. Informe con el reporte final de los resultados de los productos entregados por parte de los grupos de investigación participantes de las convocatorias al 2027. (Responsable Ministerio de Ciencia, tecnología e Innovación)=5%.
Nota: la meta del 2025 mantiene el avance alcanzado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</si>
</sst>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164" formatCode="&quot;$&quot;\ #,##0;\-&quot;$&quot;\ #,##0"/>
    <numFmt numFmtId="165" formatCode="&quot;$&quot;\ #,##0;[Red]\-&quot;$&quot;\ #,##0"/>
    <numFmt numFmtId="166" formatCode="_-&quot;$&quot;\ * #,##0_-;\-&quot;$&quot;\ * #,##0_-;_-&quot;$&quot;\ * &quot;-&quot;_-;_-@_-"/>
    <numFmt numFmtId="167" formatCode="_-* #,##0_-;\-* #,##0_-;_-* &quot;-&quot;_-;_-@_-"/>
    <numFmt numFmtId="168" formatCode="_ * #,##0.00_ ;_ * \-#,##0.00_ ;_ * &quot;-&quot;??_ ;_ @_ "/>
    <numFmt numFmtId="169" formatCode="_ * #,##0_ ;_ * \-#,##0_ ;_ * &quot;-&quot;??_ ;_ @_ "/>
    <numFmt numFmtId="170" formatCode="_-* #,##0\ &quot;Pts&quot;_-;\-* #,##0\ &quot;Pts&quot;_-;_-* &quot;-&quot;\ &quot;Pts&quot;_-;_-@_-"/>
    <numFmt numFmtId="171" formatCode="_-* #,##0\ _P_t_s_-;\-* #,##0\ _P_t_s_-;_-* &quot;-&quot;\ _P_t_s_-;_-@_-"/>
    <numFmt numFmtId="172" formatCode="#.##000"/>
    <numFmt numFmtId="173" formatCode="\$#,#00"/>
    <numFmt numFmtId="174" formatCode="#,#00"/>
    <numFmt numFmtId="175" formatCode="#.##0,"/>
    <numFmt numFmtId="176" formatCode="\$#,"/>
    <numFmt numFmtId="177" formatCode="\$#,##0.00\ ;\(\$#,##0.00\)"/>
    <numFmt numFmtId="178" formatCode="#,##0.000;\-#,##0.000"/>
    <numFmt numFmtId="179" formatCode="_ [$€-2]\ * #,##0.00_ ;_ [$€-2]\ * \-#,##0.00_ ;_ [$€-2]\ * &quot;-&quot;??_ "/>
    <numFmt numFmtId="180" formatCode="0.0%"/>
    <numFmt numFmtId="181" formatCode="dd/mm/yyyy;@"/>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theme="1"/>
      <name val="Arial Narrow"/>
      <family val="2"/>
    </font>
    <font>
      <sz val="10"/>
      <color theme="8"/>
      <name val="Arial"/>
      <family val="2"/>
    </font>
    <font>
      <b/>
      <vertAlign val="superscript"/>
      <sz val="11"/>
      <name val="Arial Narrow"/>
      <family val="2"/>
    </font>
    <font>
      <b/>
      <vertAlign val="superscript"/>
      <sz val="10"/>
      <name val="Arial Narrow"/>
      <family val="2"/>
    </font>
    <font>
      <sz val="12"/>
      <color theme="0"/>
      <name val="Arial Narrow"/>
      <family val="2"/>
    </font>
    <font>
      <b/>
      <sz val="10"/>
      <color theme="9"/>
      <name val="Arial"/>
      <family val="2"/>
    </font>
    <font>
      <sz val="11"/>
      <name val="Times New Roman"/>
      <family val="1"/>
    </font>
    <font>
      <sz val="10"/>
      <name val="Arial"/>
      <family val="2"/>
    </font>
    <font>
      <sz val="10"/>
      <color theme="1"/>
      <name val="Arial"/>
      <family val="2"/>
    </font>
    <font>
      <b/>
      <sz val="10"/>
      <color theme="1"/>
      <name val="Arial"/>
      <family val="2"/>
    </font>
    <font>
      <sz val="10"/>
      <color theme="0"/>
      <name val="Arial"/>
      <family val="2"/>
    </font>
    <font>
      <sz val="14"/>
      <color theme="0"/>
      <name val="Arial Narrow"/>
      <family val="2"/>
    </font>
    <font>
      <sz val="8"/>
      <name val="Arial"/>
    </font>
    <font>
      <sz val="10"/>
      <color rgb="FF000000"/>
      <name val="Arial Narrow"/>
      <family val="2"/>
    </font>
    <font>
      <u/>
      <sz val="10"/>
      <color indexed="12"/>
      <name val="Arial Narrow"/>
      <family val="2"/>
    </font>
    <font>
      <sz val="9"/>
      <color rgb="FF000000"/>
      <name val="Arial Narrow"/>
      <family val="2"/>
    </font>
    <font>
      <sz val="10"/>
      <color rgb="FFFF0000"/>
      <name val="Arial Narrow"/>
      <family val="2"/>
    </font>
  </fonts>
  <fills count="9">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s>
  <borders count="88">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double">
        <color auto="1"/>
      </left>
      <right style="thin">
        <color auto="1"/>
      </right>
      <top/>
      <bottom style="thin">
        <color auto="1"/>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style="medium">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rgb="FF000000"/>
      </top>
      <bottom/>
      <diagonal/>
    </border>
    <border>
      <left style="thin">
        <color rgb="FF000000"/>
      </left>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45">
    <xf numFmtId="0" fontId="0" fillId="0" borderId="0"/>
    <xf numFmtId="0" fontId="6" fillId="0" borderId="0">
      <protection locked="0"/>
    </xf>
    <xf numFmtId="0" fontId="6" fillId="0" borderId="0">
      <protection locked="0"/>
    </xf>
    <xf numFmtId="171" fontId="5" fillId="0" borderId="0" applyFont="0" applyFill="0" applyBorder="0" applyAlignment="0" applyProtection="0"/>
    <xf numFmtId="0" fontId="4" fillId="0" borderId="0">
      <protection locked="0"/>
    </xf>
    <xf numFmtId="175" fontId="7" fillId="0" borderId="0">
      <protection locked="0"/>
    </xf>
    <xf numFmtId="173" fontId="7" fillId="0" borderId="0">
      <protection locked="0"/>
    </xf>
    <xf numFmtId="170" fontId="5" fillId="0" borderId="0" applyFont="0" applyFill="0" applyBorder="0" applyAlignment="0" applyProtection="0"/>
    <xf numFmtId="0" fontId="4" fillId="0" borderId="0">
      <protection locked="0"/>
    </xf>
    <xf numFmtId="176" fontId="7" fillId="0" borderId="0">
      <protection locked="0"/>
    </xf>
    <xf numFmtId="0" fontId="7" fillId="0" borderId="0">
      <protection locked="0"/>
    </xf>
    <xf numFmtId="179" fontId="4" fillId="0" borderId="0" applyFont="0" applyFill="0" applyBorder="0" applyAlignment="0" applyProtection="0"/>
    <xf numFmtId="0" fontId="7" fillId="0" borderId="0">
      <protection locked="0"/>
    </xf>
    <xf numFmtId="174" fontId="7" fillId="0" borderId="0">
      <protection locked="0"/>
    </xf>
    <xf numFmtId="174"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8" fontId="4" fillId="0" borderId="0" applyFont="0" applyFill="0" applyBorder="0" applyAlignment="0" applyProtection="0"/>
    <xf numFmtId="173" fontId="7" fillId="0" borderId="0">
      <protection locked="0"/>
    </xf>
    <xf numFmtId="178" fontId="4" fillId="0" borderId="0">
      <protection locked="0"/>
    </xf>
    <xf numFmtId="9" fontId="4" fillId="0" borderId="0" applyFont="0" applyFill="0" applyBorder="0" applyAlignment="0" applyProtection="0"/>
    <xf numFmtId="172" fontId="7" fillId="0" borderId="0">
      <protection locked="0"/>
    </xf>
    <xf numFmtId="164"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7"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30" fillId="0" borderId="0" applyNumberFormat="0" applyFill="0" applyBorder="0" applyAlignment="0" applyProtection="0">
      <alignment vertical="top"/>
      <protection locked="0"/>
    </xf>
    <xf numFmtId="0" fontId="2" fillId="0" borderId="0"/>
    <xf numFmtId="167" fontId="43" fillId="0" borderId="0" applyFont="0" applyFill="0" applyBorder="0" applyAlignment="0" applyProtection="0"/>
    <xf numFmtId="9" fontId="4" fillId="0" borderId="0" applyFont="0" applyFill="0" applyBorder="0" applyAlignment="0" applyProtection="0"/>
    <xf numFmtId="0" fontId="1" fillId="0" borderId="0"/>
  </cellStyleXfs>
  <cellXfs count="488">
    <xf numFmtId="0" fontId="0" fillId="0" borderId="0" xfId="0"/>
    <xf numFmtId="0" fontId="19" fillId="0" borderId="0" xfId="0" applyFont="1"/>
    <xf numFmtId="0" fontId="22" fillId="3" borderId="14" xfId="0" applyFont="1" applyFill="1" applyBorder="1" applyAlignment="1">
      <alignment horizontal="center" vertical="center"/>
    </xf>
    <xf numFmtId="0" fontId="16" fillId="3" borderId="13" xfId="0" applyFont="1" applyFill="1" applyBorder="1" applyAlignment="1">
      <alignment horizontal="center" vertical="center"/>
    </xf>
    <xf numFmtId="0" fontId="23" fillId="0" borderId="22" xfId="0" applyFont="1" applyBorder="1" applyAlignment="1">
      <alignment vertical="center" wrapText="1"/>
    </xf>
    <xf numFmtId="0" fontId="0" fillId="0" borderId="24"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4" fillId="0" borderId="4" xfId="0" applyFont="1" applyBorder="1" applyAlignment="1">
      <alignment vertical="center" wrapText="1"/>
    </xf>
    <xf numFmtId="0" fontId="0" fillId="0" borderId="25" xfId="0" applyBorder="1" applyAlignment="1">
      <alignment vertical="center" wrapText="1"/>
    </xf>
    <xf numFmtId="0" fontId="0" fillId="0" borderId="4" xfId="0" applyBorder="1"/>
    <xf numFmtId="0" fontId="0" fillId="0" borderId="25" xfId="0" applyBorder="1"/>
    <xf numFmtId="0" fontId="24" fillId="0" borderId="4" xfId="0" applyFont="1" applyBorder="1" applyAlignment="1">
      <alignment horizontal="left" vertical="center"/>
    </xf>
    <xf numFmtId="0" fontId="0" fillId="0" borderId="15" xfId="0" applyBorder="1" applyAlignment="1">
      <alignment vertical="center" wrapText="1"/>
    </xf>
    <xf numFmtId="0" fontId="0" fillId="0" borderId="15" xfId="0" applyBorder="1"/>
    <xf numFmtId="0" fontId="0" fillId="0" borderId="27" xfId="0" applyBorder="1"/>
    <xf numFmtId="0" fontId="13" fillId="5" borderId="0" xfId="0" applyFont="1" applyFill="1" applyAlignment="1">
      <alignment vertical="center"/>
    </xf>
    <xf numFmtId="9" fontId="13" fillId="5" borderId="0" xfId="0" applyNumberFormat="1" applyFont="1" applyFill="1" applyAlignment="1">
      <alignment vertical="center"/>
    </xf>
    <xf numFmtId="3"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4" fillId="0" borderId="0" xfId="0" applyFont="1"/>
    <xf numFmtId="0" fontId="27" fillId="0" borderId="4" xfId="0" applyFont="1" applyBorder="1" applyAlignment="1" applyProtection="1">
      <alignment vertical="center" wrapText="1"/>
      <protection locked="0"/>
    </xf>
    <xf numFmtId="3" fontId="27" fillId="0" borderId="4" xfId="19" applyNumberFormat="1" applyFont="1" applyFill="1" applyBorder="1" applyAlignment="1" applyProtection="1">
      <alignment horizontal="center" vertical="center" wrapText="1"/>
      <protection locked="0"/>
    </xf>
    <xf numFmtId="169" fontId="15" fillId="0" borderId="24" xfId="19" applyNumberFormat="1" applyFont="1" applyFill="1" applyBorder="1" applyAlignment="1" applyProtection="1">
      <alignment vertical="center" wrapText="1"/>
      <protection locked="0"/>
    </xf>
    <xf numFmtId="0" fontId="15" fillId="0" borderId="40" xfId="0" applyFont="1" applyBorder="1" applyAlignment="1" applyProtection="1">
      <alignment vertical="center" wrapText="1"/>
      <protection locked="0"/>
    </xf>
    <xf numFmtId="0" fontId="16" fillId="3" borderId="34" xfId="0" applyFont="1" applyFill="1" applyBorder="1" applyAlignment="1">
      <alignment horizontal="center" vertical="center"/>
    </xf>
    <xf numFmtId="0" fontId="27" fillId="0" borderId="32" xfId="0" applyFont="1" applyBorder="1" applyAlignment="1" applyProtection="1">
      <alignment horizontal="left" vertical="top" wrapText="1"/>
      <protection locked="0"/>
    </xf>
    <xf numFmtId="0" fontId="27" fillId="0" borderId="47" xfId="0" applyFont="1" applyBorder="1" applyAlignment="1" applyProtection="1">
      <alignment horizontal="left" vertical="top" wrapText="1"/>
      <protection locked="0"/>
    </xf>
    <xf numFmtId="0" fontId="27" fillId="0" borderId="48" xfId="0" applyFont="1" applyBorder="1" applyAlignment="1" applyProtection="1">
      <alignment horizontal="left" vertical="top" wrapText="1"/>
      <protection locked="0"/>
    </xf>
    <xf numFmtId="0" fontId="27" fillId="0" borderId="49" xfId="0" applyFont="1" applyBorder="1" applyAlignment="1" applyProtection="1">
      <alignment horizontal="left" vertical="top" wrapText="1"/>
      <protection locked="0"/>
    </xf>
    <xf numFmtId="0" fontId="27" fillId="0" borderId="50" xfId="0" applyFont="1" applyBorder="1" applyAlignment="1" applyProtection="1">
      <alignment horizontal="left" vertical="top" wrapText="1"/>
      <protection locked="0"/>
    </xf>
    <xf numFmtId="0" fontId="27" fillId="0" borderId="51" xfId="0" applyFont="1" applyBorder="1" applyAlignment="1" applyProtection="1">
      <alignment horizontal="left" vertical="top" wrapText="1"/>
      <protection locked="0"/>
    </xf>
    <xf numFmtId="0" fontId="16" fillId="3" borderId="33" xfId="0" applyFont="1" applyFill="1" applyBorder="1" applyAlignment="1">
      <alignment horizontal="left" vertical="center"/>
    </xf>
    <xf numFmtId="0" fontId="16" fillId="3" borderId="44" xfId="0" applyFont="1" applyFill="1" applyBorder="1" applyAlignment="1">
      <alignment vertical="center" wrapText="1"/>
    </xf>
    <xf numFmtId="0" fontId="16" fillId="3" borderId="45" xfId="0" applyFont="1" applyFill="1" applyBorder="1" applyAlignment="1">
      <alignment vertical="center" wrapText="1"/>
    </xf>
    <xf numFmtId="0" fontId="16" fillId="3" borderId="44" xfId="0" applyFont="1" applyFill="1" applyBorder="1" applyAlignment="1">
      <alignment vertical="center"/>
    </xf>
    <xf numFmtId="0" fontId="16" fillId="3" borderId="45" xfId="0" applyFont="1" applyFill="1" applyBorder="1" applyAlignment="1">
      <alignment vertical="center"/>
    </xf>
    <xf numFmtId="1" fontId="17" fillId="0" borderId="40" xfId="0" applyNumberFormat="1" applyFont="1" applyBorder="1" applyAlignment="1" applyProtection="1">
      <alignment vertical="center"/>
      <protection locked="0"/>
    </xf>
    <xf numFmtId="0" fontId="17" fillId="2" borderId="20" xfId="0" applyFont="1" applyFill="1" applyBorder="1" applyAlignment="1" applyProtection="1">
      <alignment vertical="center" wrapText="1"/>
      <protection locked="0"/>
    </xf>
    <xf numFmtId="0" fontId="18" fillId="3" borderId="44" xfId="0" applyFont="1" applyFill="1" applyBorder="1" applyAlignment="1">
      <alignment vertical="center"/>
    </xf>
    <xf numFmtId="0" fontId="18" fillId="3" borderId="45" xfId="0" applyFont="1" applyFill="1" applyBorder="1" applyAlignment="1">
      <alignment vertical="center"/>
    </xf>
    <xf numFmtId="0" fontId="27" fillId="0" borderId="1" xfId="0" applyFont="1" applyBorder="1" applyAlignment="1" applyProtection="1">
      <alignment horizontal="left" vertical="top"/>
      <protection locked="0"/>
    </xf>
    <xf numFmtId="0" fontId="27" fillId="0" borderId="30" xfId="0" applyFont="1" applyBorder="1" applyAlignment="1" applyProtection="1">
      <alignment horizontal="left" vertical="top" wrapText="1"/>
      <protection locked="0"/>
    </xf>
    <xf numFmtId="0" fontId="27" fillId="0" borderId="28" xfId="0" applyFont="1" applyBorder="1" applyAlignment="1" applyProtection="1">
      <alignment horizontal="left" vertical="top"/>
      <protection locked="0"/>
    </xf>
    <xf numFmtId="0" fontId="27" fillId="0" borderId="0" xfId="0" applyFont="1" applyAlignment="1" applyProtection="1">
      <alignment horizontal="left" vertical="top" wrapText="1"/>
      <protection locked="0"/>
    </xf>
    <xf numFmtId="9" fontId="27" fillId="0" borderId="4" xfId="22" applyFont="1" applyFill="1" applyBorder="1" applyAlignment="1" applyProtection="1">
      <alignment horizontal="center" vertical="center" wrapText="1"/>
      <protection locked="0"/>
    </xf>
    <xf numFmtId="0" fontId="17" fillId="0" borderId="36" xfId="0" applyFont="1" applyBorder="1" applyAlignment="1" applyProtection="1">
      <alignment vertical="center"/>
      <protection locked="0"/>
    </xf>
    <xf numFmtId="0" fontId="13" fillId="5" borderId="52" xfId="0" applyFont="1" applyFill="1" applyBorder="1" applyAlignment="1">
      <alignment vertical="center"/>
    </xf>
    <xf numFmtId="0" fontId="14" fillId="0" borderId="38" xfId="0" applyFont="1" applyBorder="1" applyAlignment="1">
      <alignment vertical="center"/>
    </xf>
    <xf numFmtId="0" fontId="14" fillId="0" borderId="20" xfId="0" applyFont="1" applyBorder="1" applyAlignment="1">
      <alignment vertical="center"/>
    </xf>
    <xf numFmtId="0" fontId="14" fillId="0" borderId="9" xfId="0" applyFont="1" applyBorder="1" applyAlignment="1">
      <alignment vertical="center"/>
    </xf>
    <xf numFmtId="0" fontId="15" fillId="0" borderId="39" xfId="0" applyFont="1" applyBorder="1" applyAlignment="1" applyProtection="1">
      <alignment vertical="center"/>
      <protection locked="0"/>
    </xf>
    <xf numFmtId="2" fontId="27" fillId="0" borderId="4" xfId="19" applyNumberFormat="1" applyFont="1" applyFill="1" applyBorder="1" applyAlignment="1" applyProtection="1">
      <alignment horizontal="center" vertical="center" wrapText="1"/>
      <protection locked="0"/>
    </xf>
    <xf numFmtId="4" fontId="15" fillId="0" borderId="5" xfId="0" applyNumberFormat="1" applyFont="1" applyBorder="1" applyAlignment="1" applyProtection="1">
      <alignment horizontal="centerContinuous" vertical="center"/>
      <protection locked="0"/>
    </xf>
    <xf numFmtId="0" fontId="15" fillId="4" borderId="20" xfId="0" applyFont="1" applyFill="1" applyBorder="1" applyAlignment="1" applyProtection="1">
      <alignment horizontal="centerContinuous" vertical="center"/>
      <protection locked="0"/>
    </xf>
    <xf numFmtId="0" fontId="14" fillId="4" borderId="23" xfId="0" applyFont="1" applyFill="1" applyBorder="1" applyAlignment="1">
      <alignment horizontal="centerContinuous" vertical="center"/>
    </xf>
    <xf numFmtId="3" fontId="14" fillId="4" borderId="23" xfId="0" applyNumberFormat="1" applyFont="1" applyFill="1" applyBorder="1" applyAlignment="1">
      <alignment horizontal="centerContinuous" vertical="center"/>
    </xf>
    <xf numFmtId="4" fontId="15" fillId="0" borderId="20" xfId="0" applyNumberFormat="1" applyFont="1" applyBorder="1" applyAlignment="1" applyProtection="1">
      <alignment horizontal="centerContinuous" vertical="center"/>
      <protection locked="0"/>
    </xf>
    <xf numFmtId="3" fontId="15" fillId="0" borderId="20" xfId="0" applyNumberFormat="1" applyFont="1" applyBorder="1" applyAlignment="1" applyProtection="1">
      <alignment horizontal="centerContinuous" vertical="center"/>
      <protection locked="0"/>
    </xf>
    <xf numFmtId="3" fontId="15" fillId="0" borderId="9" xfId="0" applyNumberFormat="1" applyFont="1" applyBorder="1" applyAlignment="1" applyProtection="1">
      <alignment horizontal="centerContinuous" vertical="center"/>
      <protection locked="0"/>
    </xf>
    <xf numFmtId="0" fontId="32" fillId="5" borderId="0" xfId="40" applyFont="1" applyFill="1" applyBorder="1" applyAlignment="1" applyProtection="1">
      <alignment horizontal="right" vertical="center" wrapText="1"/>
    </xf>
    <xf numFmtId="0" fontId="32" fillId="5" borderId="0" xfId="40" applyFont="1" applyFill="1" applyBorder="1" applyAlignment="1" applyProtection="1">
      <alignment horizontal="right" vertical="center"/>
    </xf>
    <xf numFmtId="0" fontId="33" fillId="5" borderId="0" xfId="38" applyFont="1" applyFill="1" applyAlignment="1">
      <alignment horizontal="center"/>
    </xf>
    <xf numFmtId="0" fontId="32" fillId="5" borderId="0" xfId="39" applyFont="1" applyFill="1" applyAlignment="1">
      <alignment horizontal="right" vertical="center" wrapText="1"/>
    </xf>
    <xf numFmtId="0" fontId="33" fillId="5" borderId="0" xfId="38" applyFont="1" applyFill="1" applyAlignment="1">
      <alignment horizontal="centerContinuous"/>
    </xf>
    <xf numFmtId="0" fontId="32" fillId="5" borderId="0" xfId="39" applyFont="1" applyFill="1" applyAlignment="1">
      <alignment horizontal="centerContinuous" vertical="center" wrapText="1"/>
    </xf>
    <xf numFmtId="0" fontId="3" fillId="0" borderId="0" xfId="38"/>
    <xf numFmtId="0" fontId="17" fillId="0" borderId="20" xfId="0" applyFont="1" applyBorder="1" applyAlignment="1" applyProtection="1">
      <alignment horizontal="center" vertical="center" wrapText="1"/>
      <protection locked="0"/>
    </xf>
    <xf numFmtId="14" fontId="17" fillId="0" borderId="20" xfId="0" applyNumberFormat="1" applyFont="1" applyBorder="1" applyAlignment="1" applyProtection="1">
      <alignment vertical="center" wrapText="1"/>
      <protection locked="0"/>
    </xf>
    <xf numFmtId="1" fontId="17" fillId="0" borderId="20" xfId="0" applyNumberFormat="1" applyFont="1" applyBorder="1" applyAlignment="1" applyProtection="1">
      <alignment vertical="center"/>
      <protection locked="0"/>
    </xf>
    <xf numFmtId="1" fontId="17" fillId="0" borderId="9" xfId="0" applyNumberFormat="1" applyFont="1" applyBorder="1" applyAlignment="1" applyProtection="1">
      <alignment vertical="center"/>
      <protection locked="0"/>
    </xf>
    <xf numFmtId="0" fontId="17" fillId="0" borderId="9" xfId="0" applyFont="1" applyBorder="1" applyAlignment="1" applyProtection="1">
      <alignment vertical="center" wrapText="1"/>
      <protection locked="0"/>
    </xf>
    <xf numFmtId="0" fontId="14" fillId="2" borderId="20" xfId="0" applyFont="1" applyFill="1" applyBorder="1" applyAlignment="1">
      <alignment vertical="center"/>
    </xf>
    <xf numFmtId="0" fontId="14" fillId="2" borderId="20" xfId="0" applyFont="1" applyFill="1" applyBorder="1" applyAlignment="1">
      <alignment vertical="center" wrapText="1"/>
    </xf>
    <xf numFmtId="0" fontId="14" fillId="2" borderId="5" xfId="0" applyFont="1" applyFill="1" applyBorder="1" applyAlignment="1">
      <alignment vertical="center"/>
    </xf>
    <xf numFmtId="0" fontId="14" fillId="0" borderId="29" xfId="0" applyFont="1" applyBorder="1" applyAlignment="1">
      <alignment vertical="center"/>
    </xf>
    <xf numFmtId="0" fontId="14" fillId="0" borderId="6"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5" xfId="0" applyFont="1" applyBorder="1" applyAlignment="1">
      <alignment vertical="center"/>
    </xf>
    <xf numFmtId="0" fontId="32" fillId="5" borderId="0" xfId="40" applyFont="1" applyFill="1" applyBorder="1" applyAlignment="1" applyProtection="1">
      <alignment vertical="center" wrapText="1"/>
    </xf>
    <xf numFmtId="0" fontId="34" fillId="5" borderId="0" xfId="40" applyFont="1" applyFill="1" applyBorder="1" applyAlignment="1" applyProtection="1">
      <alignment vertical="center" wrapText="1"/>
    </xf>
    <xf numFmtId="0" fontId="33" fillId="5" borderId="0" xfId="38" applyFont="1" applyFill="1"/>
    <xf numFmtId="0" fontId="4" fillId="0" borderId="58" xfId="0" applyFont="1" applyBorder="1" applyAlignment="1">
      <alignment vertical="center" wrapText="1"/>
    </xf>
    <xf numFmtId="0" fontId="4" fillId="0" borderId="60" xfId="0" applyFont="1" applyBorder="1" applyAlignment="1">
      <alignment vertical="center" wrapText="1"/>
    </xf>
    <xf numFmtId="0" fontId="4" fillId="0" borderId="60" xfId="0" applyFont="1" applyBorder="1" applyAlignment="1">
      <alignment horizontal="justify" vertical="center" wrapText="1"/>
    </xf>
    <xf numFmtId="0" fontId="2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15" fillId="4" borderId="7"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Continuous" vertical="center"/>
      <protection locked="0"/>
    </xf>
    <xf numFmtId="0" fontId="14" fillId="4" borderId="36" xfId="0" applyFont="1" applyFill="1" applyBorder="1" applyAlignment="1">
      <alignment horizontal="centerContinuous" vertical="justify"/>
    </xf>
    <xf numFmtId="0" fontId="14" fillId="4" borderId="37" xfId="0" applyFont="1" applyFill="1" applyBorder="1" applyAlignment="1">
      <alignment horizontal="centerContinuous" vertical="justify"/>
    </xf>
    <xf numFmtId="0" fontId="15" fillId="4" borderId="4" xfId="0" applyFont="1" applyFill="1" applyBorder="1" applyAlignment="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9"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0" fontId="15" fillId="4" borderId="4" xfId="0" applyFont="1" applyFill="1" applyBorder="1" applyAlignment="1">
      <alignment horizontal="center" vertical="center"/>
    </xf>
    <xf numFmtId="3" fontId="14" fillId="4" borderId="23" xfId="0" applyNumberFormat="1" applyFont="1" applyFill="1" applyBorder="1" applyAlignment="1">
      <alignment horizontal="centerContinuous" vertical="center" wrapText="1"/>
    </xf>
    <xf numFmtId="0" fontId="16" fillId="3" borderId="34" xfId="0" applyFont="1" applyFill="1" applyBorder="1" applyAlignment="1">
      <alignment vertical="center" wrapText="1"/>
    </xf>
    <xf numFmtId="0" fontId="14" fillId="4" borderId="23" xfId="0" applyFont="1" applyFill="1" applyBorder="1" applyAlignment="1" applyProtection="1">
      <alignment horizontal="centerContinuous" vertical="center" wrapText="1"/>
      <protection locked="0"/>
    </xf>
    <xf numFmtId="0" fontId="14" fillId="4" borderId="4" xfId="0" applyFont="1" applyFill="1" applyBorder="1" applyAlignment="1">
      <alignment horizontal="centerContinuous" vertical="top" wrapText="1"/>
    </xf>
    <xf numFmtId="164" fontId="27" fillId="0" borderId="4" xfId="19" applyNumberFormat="1" applyFont="1" applyFill="1" applyBorder="1" applyAlignment="1" applyProtection="1">
      <alignment horizontal="center" vertical="center" wrapText="1"/>
      <protection locked="0"/>
    </xf>
    <xf numFmtId="0" fontId="32" fillId="5" borderId="0" xfId="39" applyFont="1" applyFill="1" applyAlignment="1">
      <alignment horizontal="left" vertical="center" wrapText="1"/>
    </xf>
    <xf numFmtId="0" fontId="32" fillId="5" borderId="0" xfId="39" applyFont="1" applyFill="1" applyAlignment="1">
      <alignment horizontal="center" vertical="center" wrapText="1"/>
    </xf>
    <xf numFmtId="0" fontId="19" fillId="6" borderId="4" xfId="0" applyFont="1" applyFill="1" applyBorder="1" applyAlignment="1">
      <alignment horizontal="center" vertical="center"/>
    </xf>
    <xf numFmtId="0" fontId="29" fillId="0" borderId="0" xfId="39" applyFont="1" applyAlignment="1">
      <alignment horizontal="left" vertical="center" wrapText="1"/>
    </xf>
    <xf numFmtId="0" fontId="32" fillId="5" borderId="0" xfId="40" applyFont="1" applyFill="1" applyBorder="1" applyAlignment="1" applyProtection="1">
      <alignment horizontal="center" vertical="center" wrapText="1"/>
    </xf>
    <xf numFmtId="0" fontId="31" fillId="5" borderId="0" xfId="39" applyFont="1" applyFill="1" applyAlignment="1">
      <alignment horizontal="left" vertical="center" wrapText="1"/>
    </xf>
    <xf numFmtId="0" fontId="32" fillId="5" borderId="0" xfId="39" applyFont="1" applyFill="1" applyAlignment="1">
      <alignment vertical="center" wrapText="1"/>
    </xf>
    <xf numFmtId="1" fontId="27" fillId="0" borderId="4" xfId="22"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2" fillId="0" borderId="0" xfId="0" applyFont="1" applyAlignment="1">
      <alignment vertical="center"/>
    </xf>
    <xf numFmtId="0" fontId="23" fillId="0" borderId="4" xfId="0" applyFont="1" applyBorder="1" applyAlignment="1">
      <alignment vertical="center" wrapText="1"/>
    </xf>
    <xf numFmtId="180" fontId="27" fillId="0" borderId="4" xfId="22" applyNumberFormat="1" applyFont="1" applyFill="1" applyBorder="1" applyAlignment="1" applyProtection="1">
      <alignment horizontal="center" vertical="center" wrapText="1"/>
      <protection locked="0"/>
    </xf>
    <xf numFmtId="167" fontId="27" fillId="0" borderId="4" xfId="42" applyFont="1" applyFill="1" applyBorder="1" applyAlignment="1" applyProtection="1">
      <alignment horizontal="center" vertical="center" wrapText="1"/>
      <protection locked="0"/>
    </xf>
    <xf numFmtId="0" fontId="15" fillId="0" borderId="62" xfId="0" applyFont="1" applyBorder="1" applyAlignment="1" applyProtection="1">
      <alignment vertical="center" wrapText="1"/>
      <protection locked="0"/>
    </xf>
    <xf numFmtId="0" fontId="40" fillId="3" borderId="33" xfId="0" applyFont="1" applyFill="1" applyBorder="1" applyAlignment="1">
      <alignment horizontal="center" vertical="center"/>
    </xf>
    <xf numFmtId="169" fontId="15" fillId="0" borderId="5" xfId="19" applyNumberFormat="1" applyFont="1" applyFill="1" applyBorder="1" applyAlignment="1" applyProtection="1">
      <alignment horizontal="center" vertical="center" wrapText="1"/>
      <protection locked="0"/>
    </xf>
    <xf numFmtId="0" fontId="15" fillId="0" borderId="29" xfId="0" applyFont="1" applyBorder="1" applyAlignment="1">
      <alignment horizontal="center" vertical="center" wrapText="1"/>
    </xf>
    <xf numFmtId="0" fontId="36" fillId="0" borderId="28" xfId="0" applyFont="1" applyBorder="1" applyAlignment="1" applyProtection="1">
      <alignment horizontal="left" vertical="top"/>
      <protection locked="0"/>
    </xf>
    <xf numFmtId="0" fontId="44" fillId="0" borderId="4" xfId="0" applyFont="1" applyBorder="1" applyAlignment="1">
      <alignment vertical="center" wrapText="1"/>
    </xf>
    <xf numFmtId="0" fontId="27" fillId="0" borderId="64"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4" fillId="0" borderId="7" xfId="0" applyFont="1" applyBorder="1" applyAlignment="1">
      <alignment vertical="center" wrapText="1"/>
    </xf>
    <xf numFmtId="0" fontId="4" fillId="0" borderId="8" xfId="0" applyFont="1" applyBorder="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27" fillId="0" borderId="0" xfId="0" applyFont="1" applyAlignment="1">
      <alignment vertical="center"/>
    </xf>
    <xf numFmtId="0" fontId="27" fillId="0" borderId="4" xfId="0" applyFont="1" applyBorder="1" applyAlignment="1">
      <alignment horizontal="left" vertical="center" wrapText="1"/>
    </xf>
    <xf numFmtId="9" fontId="27" fillId="0" borderId="24" xfId="0" applyNumberFormat="1" applyFont="1" applyBorder="1" applyAlignment="1">
      <alignment horizontal="left" vertical="center" wrapText="1"/>
    </xf>
    <xf numFmtId="0" fontId="27" fillId="0" borderId="4" xfId="0" applyFont="1" applyBorder="1" applyAlignment="1">
      <alignment horizontal="center" vertical="center"/>
    </xf>
    <xf numFmtId="9" fontId="27" fillId="0" borderId="4" xfId="43" applyFont="1" applyFill="1" applyBorder="1" applyAlignment="1" applyProtection="1">
      <alignment horizontal="center" vertical="center"/>
    </xf>
    <xf numFmtId="14" fontId="27" fillId="7"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7" borderId="4" xfId="0" applyFont="1" applyFill="1" applyBorder="1" applyAlignment="1">
      <alignment horizontal="center" vertical="center"/>
    </xf>
    <xf numFmtId="9" fontId="27" fillId="0" borderId="4" xfId="0" applyNumberFormat="1" applyFont="1" applyBorder="1" applyAlignment="1">
      <alignment horizontal="center" vertical="center"/>
    </xf>
    <xf numFmtId="9" fontId="27" fillId="5" borderId="4" xfId="0" applyNumberFormat="1" applyFont="1" applyFill="1" applyBorder="1" applyAlignment="1">
      <alignment horizontal="left" vertical="center" wrapText="1"/>
    </xf>
    <xf numFmtId="0" fontId="27" fillId="0" borderId="24" xfId="0" applyFont="1" applyBorder="1" applyAlignment="1">
      <alignment vertical="center" wrapText="1"/>
    </xf>
    <xf numFmtId="10"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17" fillId="0" borderId="0" xfId="0" applyFont="1" applyAlignment="1">
      <alignment horizontal="center" vertical="center"/>
    </xf>
    <xf numFmtId="0" fontId="13" fillId="5" borderId="0" xfId="0" applyFont="1" applyFill="1" applyAlignment="1">
      <alignment horizontal="left" vertical="center" wrapText="1"/>
    </xf>
    <xf numFmtId="0" fontId="13" fillId="5" borderId="0" xfId="0" applyFont="1" applyFill="1" applyAlignment="1">
      <alignment horizontal="left" vertical="center"/>
    </xf>
    <xf numFmtId="0" fontId="13" fillId="5" borderId="0" xfId="0" applyFont="1" applyFill="1" applyAlignment="1">
      <alignment horizontal="center" vertical="center"/>
    </xf>
    <xf numFmtId="0" fontId="13" fillId="0" borderId="4" xfId="0" applyFont="1" applyBorder="1" applyAlignment="1">
      <alignment vertical="center"/>
    </xf>
    <xf numFmtId="0" fontId="27" fillId="0" borderId="4" xfId="0" applyFont="1" applyBorder="1" applyAlignment="1">
      <alignment vertical="center"/>
    </xf>
    <xf numFmtId="0" fontId="18" fillId="3" borderId="33" xfId="0" applyFont="1" applyFill="1" applyBorder="1" applyAlignment="1">
      <alignment vertical="center"/>
    </xf>
    <xf numFmtId="0" fontId="47" fillId="3" borderId="34" xfId="0" applyFont="1" applyFill="1" applyBorder="1" applyAlignment="1">
      <alignment horizontal="left" vertical="center"/>
    </xf>
    <xf numFmtId="0" fontId="28" fillId="3" borderId="34" xfId="0" applyFont="1" applyFill="1" applyBorder="1" applyAlignment="1">
      <alignment horizontal="right" vertical="center"/>
    </xf>
    <xf numFmtId="0" fontId="18" fillId="3" borderId="34" xfId="0" applyFont="1" applyFill="1" applyBorder="1" applyAlignment="1">
      <alignment vertical="center"/>
    </xf>
    <xf numFmtId="0" fontId="18" fillId="3" borderId="34" xfId="0" applyFont="1" applyFill="1" applyBorder="1" applyAlignment="1">
      <alignment horizontal="center" vertical="center"/>
    </xf>
    <xf numFmtId="0" fontId="18" fillId="3" borderId="34" xfId="0" applyFont="1" applyFill="1" applyBorder="1" applyAlignment="1">
      <alignment horizontal="left" vertical="center"/>
    </xf>
    <xf numFmtId="0" fontId="18" fillId="3" borderId="34" xfId="0" applyFont="1" applyFill="1" applyBorder="1" applyAlignment="1">
      <alignment horizontal="left" vertical="center" wrapText="1"/>
    </xf>
    <xf numFmtId="0" fontId="14" fillId="4" borderId="4"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xf>
    <xf numFmtId="0" fontId="14" fillId="4" borderId="4" xfId="0" applyFont="1" applyFill="1" applyBorder="1" applyAlignment="1">
      <alignment horizontal="centerContinuous" vertical="center"/>
    </xf>
    <xf numFmtId="0" fontId="14" fillId="4" borderId="4" xfId="0" applyFont="1" applyFill="1" applyBorder="1" applyAlignment="1">
      <alignment horizontal="centerContinuous" vertical="center" wrapText="1"/>
    </xf>
    <xf numFmtId="10" fontId="27" fillId="0" borderId="4" xfId="22" applyNumberFormat="1" applyFont="1" applyFill="1" applyBorder="1" applyAlignment="1">
      <alignment horizontal="center" vertical="center"/>
    </xf>
    <xf numFmtId="14" fontId="27" fillId="0" borderId="4" xfId="0" applyNumberFormat="1" applyFont="1" applyBorder="1" applyAlignment="1">
      <alignment horizontal="center" vertical="center" wrapText="1"/>
    </xf>
    <xf numFmtId="9" fontId="27" fillId="0" borderId="4" xfId="22" applyFont="1" applyFill="1" applyBorder="1" applyAlignment="1">
      <alignment horizontal="center" vertical="center"/>
    </xf>
    <xf numFmtId="0" fontId="16" fillId="3" borderId="23" xfId="0" applyFont="1" applyFill="1" applyBorder="1" applyAlignment="1">
      <alignment horizontal="center" vertical="center" wrapText="1"/>
    </xf>
    <xf numFmtId="0" fontId="15" fillId="3" borderId="26" xfId="0" applyFont="1" applyFill="1" applyBorder="1" applyAlignment="1" applyProtection="1">
      <alignment vertical="center"/>
      <protection locked="0"/>
    </xf>
    <xf numFmtId="0" fontId="27" fillId="3" borderId="15"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center" vertical="center" wrapText="1"/>
      <protection locked="0"/>
    </xf>
    <xf numFmtId="0" fontId="15" fillId="3" borderId="15" xfId="0" applyFont="1" applyFill="1" applyBorder="1" applyAlignment="1" applyProtection="1">
      <alignment vertical="center" wrapText="1"/>
      <protection locked="0"/>
    </xf>
    <xf numFmtId="0" fontId="15" fillId="3" borderId="15" xfId="0" applyFont="1" applyFill="1" applyBorder="1" applyAlignment="1" applyProtection="1">
      <alignment horizontal="left" vertical="center" wrapText="1"/>
      <protection locked="0"/>
    </xf>
    <xf numFmtId="0" fontId="14" fillId="0" borderId="20" xfId="0" applyFont="1" applyFill="1" applyBorder="1" applyAlignment="1">
      <alignment vertical="center"/>
    </xf>
    <xf numFmtId="0" fontId="0" fillId="0" borderId="0" xfId="0" applyAlignment="1">
      <alignment horizontal="center"/>
    </xf>
    <xf numFmtId="0" fontId="0" fillId="0" borderId="4" xfId="0" applyBorder="1" applyAlignment="1">
      <alignment horizontal="center" vertical="center" wrapText="1"/>
    </xf>
    <xf numFmtId="0" fontId="4" fillId="0" borderId="0" xfId="0" applyFont="1" applyAlignment="1">
      <alignment horizont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vertical="center" wrapText="1"/>
    </xf>
    <xf numFmtId="0" fontId="15" fillId="4" borderId="4" xfId="0" applyFont="1" applyFill="1" applyBorder="1" applyAlignment="1">
      <alignment horizontal="center" vertical="center"/>
    </xf>
    <xf numFmtId="180" fontId="27" fillId="0" borderId="4" xfId="22" applyNumberFormat="1" applyFont="1" applyFill="1" applyBorder="1" applyAlignment="1" applyProtection="1">
      <alignment horizontal="center" vertical="center" wrapText="1"/>
      <protection locked="0"/>
    </xf>
    <xf numFmtId="169" fontId="27" fillId="0" borderId="0" xfId="19" applyNumberFormat="1" applyFont="1" applyFill="1" applyBorder="1" applyAlignment="1" applyProtection="1">
      <alignment horizontal="left" vertical="center" wrapText="1"/>
      <protection locked="0"/>
    </xf>
    <xf numFmtId="169" fontId="27" fillId="0" borderId="5" xfId="19" applyNumberFormat="1" applyFont="1" applyFill="1" applyBorder="1" applyAlignment="1" applyProtection="1">
      <alignment horizontal="left" vertical="center" wrapText="1"/>
      <protection locked="0"/>
    </xf>
    <xf numFmtId="0" fontId="27" fillId="0" borderId="5" xfId="19" applyNumberFormat="1" applyFont="1" applyFill="1" applyBorder="1" applyAlignment="1" applyProtection="1">
      <alignment vertical="center" wrapText="1"/>
      <protection locked="0"/>
    </xf>
    <xf numFmtId="0" fontId="27" fillId="0" borderId="67" xfId="19" applyNumberFormat="1" applyFont="1" applyFill="1" applyBorder="1" applyAlignment="1" applyProtection="1">
      <alignment vertical="center" wrapText="1"/>
      <protection locked="0"/>
    </xf>
    <xf numFmtId="0" fontId="27" fillId="0" borderId="20" xfId="19" applyNumberFormat="1" applyFont="1" applyFill="1" applyBorder="1" applyAlignment="1" applyProtection="1">
      <alignment vertical="center" wrapText="1"/>
      <protection locked="0"/>
    </xf>
    <xf numFmtId="169" fontId="27" fillId="0" borderId="20" xfId="19" applyNumberFormat="1" applyFont="1" applyFill="1" applyBorder="1" applyAlignment="1" applyProtection="1">
      <alignment vertical="center" wrapText="1"/>
      <protection locked="0"/>
    </xf>
    <xf numFmtId="169" fontId="27" fillId="0" borderId="67" xfId="19" applyNumberFormat="1" applyFont="1" applyFill="1" applyBorder="1" applyAlignment="1" applyProtection="1">
      <alignment vertical="center" wrapText="1"/>
      <protection locked="0"/>
    </xf>
    <xf numFmtId="0" fontId="27" fillId="0" borderId="68" xfId="19" applyNumberFormat="1" applyFont="1" applyFill="1" applyBorder="1" applyAlignment="1" applyProtection="1">
      <alignment vertical="center" wrapText="1"/>
      <protection locked="0"/>
    </xf>
    <xf numFmtId="0" fontId="27" fillId="0" borderId="69" xfId="19" applyNumberFormat="1" applyFont="1" applyFill="1" applyBorder="1" applyAlignment="1" applyProtection="1">
      <alignment vertical="center" wrapText="1"/>
      <protection locked="0"/>
    </xf>
    <xf numFmtId="3" fontId="27" fillId="0" borderId="68" xfId="19" applyNumberFormat="1" applyFont="1" applyFill="1" applyBorder="1" applyAlignment="1" applyProtection="1">
      <alignment vertical="center" wrapText="1"/>
      <protection locked="0"/>
    </xf>
    <xf numFmtId="0" fontId="49" fillId="8" borderId="20" xfId="19" applyNumberFormat="1" applyFont="1" applyFill="1" applyBorder="1" applyAlignment="1" applyProtection="1">
      <alignment vertical="center" wrapText="1"/>
      <protection locked="0"/>
    </xf>
    <xf numFmtId="0" fontId="49" fillId="0" borderId="30" xfId="19" applyNumberFormat="1" applyFont="1" applyFill="1" applyBorder="1" applyAlignment="1" applyProtection="1">
      <alignment vertical="center" wrapText="1"/>
      <protection locked="0"/>
    </xf>
    <xf numFmtId="0" fontId="27" fillId="0" borderId="9" xfId="19" applyNumberFormat="1" applyFont="1" applyFill="1" applyBorder="1" applyAlignment="1" applyProtection="1">
      <alignment vertical="center" wrapText="1"/>
      <protection locked="0"/>
    </xf>
    <xf numFmtId="0" fontId="36" fillId="0" borderId="9" xfId="19" applyNumberFormat="1" applyFont="1" applyFill="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27" fillId="0" borderId="9" xfId="0" applyFont="1" applyBorder="1" applyAlignment="1">
      <alignment vertical="center" wrapText="1"/>
    </xf>
    <xf numFmtId="0" fontId="27" fillId="8" borderId="9" xfId="19" applyNumberFormat="1" applyFont="1" applyFill="1" applyBorder="1" applyAlignment="1" applyProtection="1">
      <alignment vertical="center" wrapText="1"/>
      <protection locked="0"/>
    </xf>
    <xf numFmtId="169" fontId="27" fillId="0" borderId="8" xfId="19" applyNumberFormat="1" applyFont="1" applyFill="1" applyBorder="1" applyAlignment="1" applyProtection="1">
      <alignment vertical="center" wrapText="1"/>
      <protection locked="0"/>
    </xf>
    <xf numFmtId="0" fontId="27" fillId="0" borderId="4" xfId="19" applyNumberFormat="1" applyFont="1" applyFill="1" applyBorder="1" applyAlignment="1" applyProtection="1">
      <alignment vertical="center" wrapText="1"/>
      <protection locked="0"/>
    </xf>
    <xf numFmtId="0" fontId="27" fillId="0" borderId="4" xfId="19" applyNumberFormat="1" applyFont="1" applyBorder="1" applyAlignment="1" applyProtection="1">
      <alignment vertical="center" wrapText="1"/>
      <protection locked="0"/>
    </xf>
    <xf numFmtId="0" fontId="49" fillId="8" borderId="4" xfId="19" applyNumberFormat="1" applyFont="1" applyFill="1" applyBorder="1" applyAlignment="1" applyProtection="1">
      <alignment vertical="center" wrapText="1"/>
      <protection locked="0"/>
    </xf>
    <xf numFmtId="0" fontId="49" fillId="0" borderId="4" xfId="0" applyFont="1" applyBorder="1" applyAlignment="1">
      <alignment vertical="center" wrapText="1"/>
    </xf>
    <xf numFmtId="0" fontId="27" fillId="0" borderId="8" xfId="19" applyNumberFormat="1" applyFont="1" applyFill="1" applyBorder="1" applyAlignment="1" applyProtection="1">
      <alignment vertical="center" wrapText="1"/>
      <protection locked="0"/>
    </xf>
    <xf numFmtId="0" fontId="36" fillId="0" borderId="4" xfId="19" applyNumberFormat="1" applyFont="1" applyFill="1" applyBorder="1" applyAlignment="1" applyProtection="1">
      <alignment vertical="center" wrapText="1"/>
      <protection locked="0"/>
    </xf>
    <xf numFmtId="0" fontId="15" fillId="0" borderId="28" xfId="0" applyFont="1" applyBorder="1" applyAlignment="1">
      <alignment vertical="center"/>
    </xf>
    <xf numFmtId="0" fontId="27" fillId="0" borderId="70" xfId="0" applyFont="1" applyBorder="1" applyAlignment="1">
      <alignment vertical="center"/>
    </xf>
    <xf numFmtId="0" fontId="17" fillId="0" borderId="20" xfId="0" applyFont="1" applyBorder="1" applyAlignment="1" applyProtection="1">
      <alignment vertical="center" wrapText="1"/>
      <protection locked="0"/>
    </xf>
    <xf numFmtId="0" fontId="27" fillId="0" borderId="20" xfId="0" applyFont="1" applyBorder="1" applyAlignment="1">
      <alignment vertical="center"/>
    </xf>
    <xf numFmtId="10" fontId="27" fillId="0" borderId="4" xfId="22" applyNumberFormat="1" applyFont="1" applyBorder="1" applyAlignment="1">
      <alignment horizontal="center" vertical="center"/>
    </xf>
    <xf numFmtId="0" fontId="27" fillId="0" borderId="71" xfId="0" applyFont="1" applyBorder="1" applyAlignment="1" applyProtection="1">
      <alignment horizontal="center" vertical="center" wrapText="1"/>
      <protection locked="0"/>
    </xf>
    <xf numFmtId="0" fontId="27" fillId="0" borderId="72" xfId="0" applyFont="1" applyBorder="1" applyAlignment="1" applyProtection="1">
      <alignment horizontal="center" vertical="center" wrapText="1"/>
      <protection locked="0"/>
    </xf>
    <xf numFmtId="0" fontId="50" fillId="0" borderId="72" xfId="40" applyFont="1" applyFill="1" applyBorder="1" applyAlignment="1" applyProtection="1">
      <alignment horizontal="center" vertical="center" wrapText="1"/>
      <protection locked="0"/>
    </xf>
    <xf numFmtId="181" fontId="27" fillId="0" borderId="72" xfId="0" applyNumberFormat="1" applyFont="1" applyBorder="1" applyAlignment="1">
      <alignment horizontal="center" vertical="center"/>
    </xf>
    <xf numFmtId="181" fontId="27" fillId="0" borderId="72" xfId="0" applyNumberFormat="1" applyFont="1" applyBorder="1" applyAlignment="1" applyProtection="1">
      <alignment horizontal="center" vertical="center" wrapText="1"/>
      <protection locked="0"/>
    </xf>
    <xf numFmtId="15" fontId="27" fillId="0" borderId="72" xfId="0" applyNumberFormat="1" applyFont="1" applyBorder="1" applyAlignment="1" applyProtection="1">
      <alignment horizontal="center" vertical="center" wrapText="1"/>
      <protection locked="0"/>
    </xf>
    <xf numFmtId="9" fontId="27" fillId="0" borderId="72" xfId="22" applyFont="1" applyFill="1" applyBorder="1" applyAlignment="1" applyProtection="1">
      <alignment horizontal="center" vertical="center" wrapText="1"/>
      <protection locked="0"/>
    </xf>
    <xf numFmtId="3" fontId="27" fillId="0" borderId="72" xfId="19" applyNumberFormat="1" applyFont="1" applyFill="1" applyBorder="1" applyAlignment="1" applyProtection="1">
      <alignment horizontal="center" vertical="center" wrapText="1"/>
      <protection locked="0"/>
    </xf>
    <xf numFmtId="9" fontId="27" fillId="0" borderId="73" xfId="22" applyFont="1" applyFill="1" applyBorder="1" applyAlignment="1" applyProtection="1">
      <alignment horizontal="center" vertical="center" wrapText="1"/>
      <protection locked="0"/>
    </xf>
    <xf numFmtId="9" fontId="27" fillId="0" borderId="6" xfId="22" applyFont="1" applyFill="1" applyBorder="1" applyAlignment="1" applyProtection="1">
      <alignment horizontal="center" vertical="center" wrapText="1"/>
      <protection locked="0"/>
    </xf>
    <xf numFmtId="164" fontId="27" fillId="0" borderId="6" xfId="19" applyNumberFormat="1" applyFont="1" applyFill="1" applyBorder="1" applyAlignment="1" applyProtection="1">
      <alignment horizontal="center" vertical="center" wrapText="1"/>
      <protection locked="0"/>
    </xf>
    <xf numFmtId="164" fontId="27" fillId="0" borderId="71" xfId="19" applyNumberFormat="1" applyFont="1" applyFill="1" applyBorder="1" applyAlignment="1" applyProtection="1">
      <alignment horizontal="center" vertical="center" wrapText="1"/>
      <protection locked="0"/>
    </xf>
    <xf numFmtId="164" fontId="27" fillId="0" borderId="72" xfId="19" applyNumberFormat="1"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50" fillId="0" borderId="4" xfId="40" applyFont="1" applyFill="1" applyBorder="1" applyAlignment="1" applyProtection="1">
      <alignment horizontal="center" vertical="center" wrapText="1"/>
      <protection locked="0"/>
    </xf>
    <xf numFmtId="181" fontId="27" fillId="0" borderId="4" xfId="0" applyNumberFormat="1" applyFont="1" applyBorder="1" applyAlignment="1">
      <alignment horizontal="center" vertical="center"/>
    </xf>
    <xf numFmtId="14" fontId="27" fillId="0" borderId="4" xfId="0" applyNumberFormat="1" applyFont="1" applyBorder="1" applyAlignment="1">
      <alignment horizontal="center" vertical="center"/>
    </xf>
    <xf numFmtId="15" fontId="27" fillId="0" borderId="4" xfId="0" applyNumberFormat="1" applyFont="1" applyBorder="1" applyAlignment="1" applyProtection="1">
      <alignment horizontal="center" vertical="center" wrapText="1"/>
      <protection locked="0"/>
    </xf>
    <xf numFmtId="181" fontId="27" fillId="0" borderId="4" xfId="0" applyNumberFormat="1" applyFont="1" applyBorder="1" applyAlignment="1" applyProtection="1">
      <alignment horizontal="center" vertical="center" wrapText="1"/>
      <protection locked="0"/>
    </xf>
    <xf numFmtId="164" fontId="27" fillId="0" borderId="4" xfId="19" applyNumberFormat="1" applyFont="1" applyBorder="1" applyAlignment="1" applyProtection="1">
      <alignment horizontal="center" vertical="center" wrapText="1"/>
      <protection locked="0"/>
    </xf>
    <xf numFmtId="165" fontId="49" fillId="0" borderId="4" xfId="0" applyNumberFormat="1" applyFont="1" applyBorder="1" applyAlignment="1">
      <alignment horizontal="center" vertical="center" wrapText="1"/>
    </xf>
    <xf numFmtId="14" fontId="27" fillId="0" borderId="4" xfId="0" applyNumberFormat="1" applyFont="1" applyBorder="1" applyAlignment="1" applyProtection="1">
      <alignment horizontal="center" vertical="center" wrapText="1"/>
      <protection locked="0"/>
    </xf>
    <xf numFmtId="0" fontId="27" fillId="0" borderId="74" xfId="0" applyFont="1" applyBorder="1" applyAlignment="1" applyProtection="1">
      <alignment horizontal="center" vertical="center" wrapText="1"/>
      <protection locked="0"/>
    </xf>
    <xf numFmtId="0" fontId="27" fillId="0" borderId="75"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50" fillId="0" borderId="75" xfId="40" applyFont="1" applyFill="1" applyBorder="1" applyAlignment="1" applyProtection="1">
      <alignment horizontal="center" vertical="center" wrapText="1"/>
      <protection locked="0"/>
    </xf>
    <xf numFmtId="181" fontId="27" fillId="0" borderId="75" xfId="0" applyNumberFormat="1" applyFont="1" applyBorder="1" applyAlignment="1" applyProtection="1">
      <alignment horizontal="center" vertical="center" wrapText="1"/>
      <protection locked="0"/>
    </xf>
    <xf numFmtId="15" fontId="27" fillId="0" borderId="75" xfId="0" applyNumberFormat="1" applyFont="1" applyBorder="1" applyAlignment="1" applyProtection="1">
      <alignment horizontal="center" vertical="center" wrapText="1"/>
      <protection locked="0"/>
    </xf>
    <xf numFmtId="9" fontId="27" fillId="0" borderId="75" xfId="22" applyFont="1" applyBorder="1" applyAlignment="1" applyProtection="1">
      <alignment horizontal="center" vertical="center" wrapText="1"/>
      <protection locked="0"/>
    </xf>
    <xf numFmtId="3" fontId="27" fillId="0" borderId="75" xfId="19" applyNumberFormat="1" applyFont="1" applyBorder="1" applyAlignment="1" applyProtection="1">
      <alignment horizontal="center" vertical="center" wrapText="1"/>
      <protection locked="0"/>
    </xf>
    <xf numFmtId="9" fontId="27" fillId="0" borderId="75" xfId="22" applyFont="1" applyFill="1" applyBorder="1" applyAlignment="1" applyProtection="1">
      <alignment horizontal="center" vertical="center" wrapText="1"/>
      <protection locked="0"/>
    </xf>
    <xf numFmtId="164" fontId="27" fillId="0" borderId="8" xfId="19" applyNumberFormat="1" applyFont="1" applyBorder="1" applyAlignment="1" applyProtection="1">
      <alignment horizontal="center" vertical="center" wrapText="1"/>
      <protection locked="0"/>
    </xf>
    <xf numFmtId="164" fontId="27" fillId="0" borderId="72" xfId="19" applyNumberFormat="1" applyFont="1" applyBorder="1" applyAlignment="1" applyProtection="1">
      <alignment horizontal="center" vertical="center" wrapText="1"/>
      <protection locked="0"/>
    </xf>
    <xf numFmtId="181" fontId="27" fillId="0" borderId="76" xfId="0" applyNumberFormat="1" applyFont="1" applyBorder="1" applyAlignment="1" applyProtection="1">
      <alignment horizontal="center" vertical="center" wrapText="1"/>
      <protection locked="0"/>
    </xf>
    <xf numFmtId="15" fontId="27" fillId="0" borderId="76" xfId="0" applyNumberFormat="1" applyFont="1" applyBorder="1" applyAlignment="1" applyProtection="1">
      <alignment horizontal="center" vertical="center" wrapText="1"/>
      <protection locked="0"/>
    </xf>
    <xf numFmtId="15" fontId="27" fillId="0" borderId="77" xfId="0" applyNumberFormat="1" applyFont="1" applyBorder="1" applyAlignment="1" applyProtection="1">
      <alignment horizontal="center" vertical="center" wrapText="1"/>
      <protection locked="0"/>
    </xf>
    <xf numFmtId="9" fontId="27" fillId="0" borderId="77" xfId="22" applyFont="1" applyFill="1" applyBorder="1" applyAlignment="1" applyProtection="1">
      <alignment horizontal="center" vertical="center" wrapText="1"/>
      <protection locked="0"/>
    </xf>
    <xf numFmtId="3" fontId="27" fillId="0" borderId="77" xfId="19" applyNumberFormat="1" applyFont="1" applyFill="1" applyBorder="1" applyAlignment="1" applyProtection="1">
      <alignment horizontal="center" vertical="center" wrapText="1"/>
      <protection locked="0"/>
    </xf>
    <xf numFmtId="9" fontId="27" fillId="0" borderId="76" xfId="22" applyFont="1" applyFill="1" applyBorder="1" applyAlignment="1" applyProtection="1">
      <alignment horizontal="center" vertical="center" wrapText="1"/>
      <protection locked="0"/>
    </xf>
    <xf numFmtId="181" fontId="27" fillId="0" borderId="78" xfId="0" applyNumberFormat="1" applyFont="1" applyBorder="1" applyAlignment="1" applyProtection="1">
      <alignment horizontal="center" vertical="center" wrapText="1"/>
      <protection locked="0"/>
    </xf>
    <xf numFmtId="15" fontId="27" fillId="0" borderId="79" xfId="0" applyNumberFormat="1" applyFont="1" applyBorder="1" applyAlignment="1" applyProtection="1">
      <alignment horizontal="center" vertical="center" wrapText="1"/>
      <protection locked="0"/>
    </xf>
    <xf numFmtId="9" fontId="27" fillId="0" borderId="5" xfId="22" applyFont="1" applyFill="1" applyBorder="1" applyAlignment="1" applyProtection="1">
      <alignment horizontal="center" vertical="center" wrapText="1"/>
      <protection locked="0"/>
    </xf>
    <xf numFmtId="0" fontId="27" fillId="0" borderId="79" xfId="0" applyFont="1" applyBorder="1" applyAlignment="1">
      <alignment horizontal="center" vertical="center" wrapText="1"/>
    </xf>
    <xf numFmtId="3" fontId="27" fillId="0" borderId="4" xfId="19" applyNumberFormat="1" applyFont="1" applyBorder="1" applyAlignment="1" applyProtection="1">
      <alignment horizontal="center" vertical="center" wrapText="1"/>
      <protection locked="0"/>
    </xf>
    <xf numFmtId="9" fontId="49" fillId="0" borderId="4" xfId="22" applyFont="1" applyBorder="1" applyAlignment="1">
      <alignment horizontal="center" vertical="center" wrapText="1"/>
    </xf>
    <xf numFmtId="9" fontId="49" fillId="0" borderId="5" xfId="22" applyFont="1" applyBorder="1" applyAlignment="1">
      <alignment horizontal="center" vertical="center" wrapText="1"/>
    </xf>
    <xf numFmtId="0" fontId="27" fillId="0" borderId="78" xfId="0" applyFont="1" applyBorder="1" applyAlignment="1" applyProtection="1">
      <alignment horizontal="center" vertical="center" wrapText="1"/>
      <protection locked="0"/>
    </xf>
    <xf numFmtId="0" fontId="27" fillId="0" borderId="76" xfId="0" applyFont="1" applyBorder="1" applyAlignment="1" applyProtection="1">
      <alignment horizontal="center" vertical="center" wrapText="1"/>
      <protection locked="0"/>
    </xf>
    <xf numFmtId="9" fontId="49" fillId="0" borderId="4" xfId="22" applyFont="1" applyFill="1" applyBorder="1" applyAlignment="1">
      <alignment horizontal="center" vertical="center" wrapText="1"/>
    </xf>
    <xf numFmtId="164" fontId="27" fillId="8" borderId="4" xfId="19" applyNumberFormat="1" applyFont="1" applyFill="1" applyBorder="1" applyAlignment="1" applyProtection="1">
      <alignment horizontal="center" vertical="center" wrapText="1"/>
      <protection locked="0"/>
    </xf>
    <xf numFmtId="0" fontId="27" fillId="0" borderId="77" xfId="0" applyFont="1" applyBorder="1" applyAlignment="1" applyProtection="1">
      <alignment horizontal="center" vertical="center" wrapText="1"/>
      <protection locked="0"/>
    </xf>
    <xf numFmtId="0" fontId="27" fillId="0" borderId="76" xfId="0" applyFont="1" applyBorder="1" applyAlignment="1">
      <alignment horizontal="center" vertical="center" wrapText="1"/>
    </xf>
    <xf numFmtId="3" fontId="27" fillId="0" borderId="75" xfId="19" applyNumberFormat="1" applyFont="1" applyFill="1" applyBorder="1" applyAlignment="1" applyProtection="1">
      <alignment horizontal="center" vertical="center" wrapText="1"/>
      <protection locked="0"/>
    </xf>
    <xf numFmtId="9" fontId="27" fillId="0" borderId="75" xfId="19" applyNumberFormat="1" applyFont="1" applyFill="1" applyBorder="1" applyAlignment="1" applyProtection="1">
      <alignment horizontal="center" vertical="center" wrapText="1"/>
      <protection locked="0"/>
    </xf>
    <xf numFmtId="164" fontId="27" fillId="0" borderId="75" xfId="19" applyNumberFormat="1" applyFont="1" applyFill="1" applyBorder="1" applyAlignment="1" applyProtection="1">
      <alignment horizontal="center" vertical="center" wrapText="1"/>
      <protection locked="0"/>
    </xf>
    <xf numFmtId="164" fontId="27" fillId="0" borderId="76" xfId="19" applyNumberFormat="1" applyFont="1" applyFill="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3" fontId="27" fillId="0" borderId="76" xfId="19" applyNumberFormat="1" applyFont="1" applyFill="1" applyBorder="1" applyAlignment="1" applyProtection="1">
      <alignment horizontal="center" vertical="center" wrapText="1"/>
      <protection locked="0"/>
    </xf>
    <xf numFmtId="164" fontId="27" fillId="0" borderId="77" xfId="19" applyNumberFormat="1" applyFont="1" applyFill="1" applyBorder="1" applyAlignment="1" applyProtection="1">
      <alignment horizontal="center" vertical="center" wrapText="1"/>
      <protection locked="0"/>
    </xf>
    <xf numFmtId="4" fontId="51" fillId="0" borderId="76" xfId="0" applyNumberFormat="1" applyFont="1" applyBorder="1" applyAlignment="1">
      <alignment horizontal="center" vertical="center"/>
    </xf>
    <xf numFmtId="0" fontId="27" fillId="0" borderId="76" xfId="0" applyFont="1" applyBorder="1" applyAlignment="1">
      <alignment horizontal="center" vertical="center"/>
    </xf>
    <xf numFmtId="0" fontId="51" fillId="0" borderId="76" xfId="0" applyFont="1" applyBorder="1" applyAlignment="1">
      <alignment horizontal="center" vertical="center"/>
    </xf>
    <xf numFmtId="164" fontId="27" fillId="8" borderId="76" xfId="19" applyNumberFormat="1" applyFont="1" applyFill="1" applyBorder="1" applyAlignment="1" applyProtection="1">
      <alignment horizontal="center" vertical="center" wrapText="1"/>
      <protection locked="0"/>
    </xf>
    <xf numFmtId="1" fontId="27" fillId="0" borderId="76" xfId="22" applyNumberFormat="1" applyFont="1" applyFill="1" applyBorder="1" applyAlignment="1" applyProtection="1">
      <alignment horizontal="center" vertical="center" wrapText="1"/>
      <protection locked="0"/>
    </xf>
    <xf numFmtId="164" fontId="27" fillId="0" borderId="76" xfId="19" applyNumberFormat="1" applyFont="1" applyBorder="1" applyAlignment="1" applyProtection="1">
      <alignment horizontal="center" vertical="center" wrapText="1"/>
      <protection locked="0"/>
    </xf>
    <xf numFmtId="181" fontId="27" fillId="0" borderId="77" xfId="0" applyNumberFormat="1" applyFont="1" applyBorder="1" applyAlignment="1" applyProtection="1">
      <alignment horizontal="center" vertical="center" wrapText="1"/>
      <protection locked="0"/>
    </xf>
    <xf numFmtId="15" fontId="49" fillId="8" borderId="4" xfId="0" applyNumberFormat="1" applyFont="1" applyFill="1" applyBorder="1" applyAlignment="1" applyProtection="1">
      <alignment horizontal="center" vertical="center" wrapText="1"/>
      <protection locked="0"/>
    </xf>
    <xf numFmtId="9" fontId="27" fillId="0" borderId="80" xfId="22" applyFont="1" applyFill="1" applyBorder="1" applyAlignment="1" applyProtection="1">
      <alignment horizontal="center" vertical="center" wrapText="1"/>
      <protection locked="0"/>
    </xf>
    <xf numFmtId="164" fontId="49" fillId="0" borderId="77" xfId="19" applyNumberFormat="1" applyFont="1" applyFill="1" applyBorder="1" applyAlignment="1" applyProtection="1">
      <alignment horizontal="center" vertical="center" wrapText="1"/>
      <protection locked="0"/>
    </xf>
    <xf numFmtId="164" fontId="52" fillId="0" borderId="77" xfId="19" applyNumberFormat="1" applyFont="1" applyFill="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7" xfId="0" applyFont="1" applyBorder="1" applyAlignment="1">
      <alignment horizontal="center" vertical="center" wrapText="1"/>
    </xf>
    <xf numFmtId="181" fontId="49" fillId="0" borderId="7" xfId="0" applyNumberFormat="1" applyFont="1" applyBorder="1" applyAlignment="1" applyProtection="1">
      <alignment horizontal="center" vertical="center" wrapText="1"/>
      <protection locked="0"/>
    </xf>
    <xf numFmtId="15" fontId="49" fillId="0" borderId="7" xfId="0" applyNumberFormat="1" applyFont="1" applyBorder="1" applyAlignment="1" applyProtection="1">
      <alignment horizontal="center" vertical="center" wrapText="1"/>
      <protection locked="0"/>
    </xf>
    <xf numFmtId="9" fontId="27" fillId="0" borderId="81" xfId="22" applyFont="1" applyFill="1" applyBorder="1" applyAlignment="1" applyProtection="1">
      <alignment horizontal="center" vertical="center" wrapText="1"/>
      <protection locked="0"/>
    </xf>
    <xf numFmtId="3" fontId="49" fillId="0" borderId="7" xfId="19" applyNumberFormat="1" applyFont="1" applyFill="1" applyBorder="1" applyAlignment="1" applyProtection="1">
      <alignment horizontal="center" vertical="center" wrapText="1"/>
      <protection locked="0"/>
    </xf>
    <xf numFmtId="9" fontId="49" fillId="0" borderId="7" xfId="22" applyFont="1" applyFill="1" applyBorder="1" applyAlignment="1" applyProtection="1">
      <alignment horizontal="center" vertical="center" wrapText="1"/>
      <protection locked="0"/>
    </xf>
    <xf numFmtId="9" fontId="27" fillId="0" borderId="7" xfId="22" applyFont="1" applyFill="1" applyBorder="1" applyAlignment="1" applyProtection="1">
      <alignment horizontal="center" vertical="center" wrapText="1"/>
      <protection locked="0"/>
    </xf>
    <xf numFmtId="164" fontId="49" fillId="0" borderId="7" xfId="19" applyNumberFormat="1" applyFont="1" applyFill="1" applyBorder="1" applyAlignment="1" applyProtection="1">
      <alignment horizontal="center" vertical="center" wrapText="1"/>
      <protection locked="0"/>
    </xf>
    <xf numFmtId="164" fontId="52" fillId="0" borderId="7" xfId="19" applyNumberFormat="1" applyFont="1" applyFill="1" applyBorder="1" applyAlignment="1" applyProtection="1">
      <alignment horizontal="center" vertical="center" wrapText="1"/>
      <protection locked="0"/>
    </xf>
    <xf numFmtId="10" fontId="27" fillId="0" borderId="4" xfId="22" applyNumberFormat="1" applyFont="1" applyFill="1" applyBorder="1" applyAlignment="1" applyProtection="1">
      <alignment horizontal="center" vertical="center" wrapText="1"/>
      <protection locked="0"/>
    </xf>
    <xf numFmtId="0" fontId="49" fillId="0" borderId="4" xfId="0" applyFont="1" applyBorder="1" applyAlignment="1" applyProtection="1">
      <alignment horizontal="center" vertical="center" wrapText="1"/>
      <protection locked="0"/>
    </xf>
    <xf numFmtId="164" fontId="36" fillId="0" borderId="4" xfId="19" applyNumberFormat="1" applyFont="1" applyBorder="1" applyAlignment="1" applyProtection="1">
      <alignment horizontal="center" vertical="center" wrapText="1"/>
      <protection locked="0"/>
    </xf>
    <xf numFmtId="0" fontId="27" fillId="0" borderId="4" xfId="40" applyFont="1" applyFill="1" applyBorder="1" applyAlignment="1" applyProtection="1">
      <alignment horizontal="center" vertical="center" wrapText="1"/>
      <protection locked="0"/>
    </xf>
    <xf numFmtId="15" fontId="36" fillId="0" borderId="4" xfId="0" applyNumberFormat="1" applyFont="1" applyBorder="1" applyAlignment="1" applyProtection="1">
      <alignment horizontal="center" vertical="center" wrapText="1"/>
      <protection locked="0"/>
    </xf>
    <xf numFmtId="180" fontId="36" fillId="0" borderId="4" xfId="22" applyNumberFormat="1" applyFont="1" applyFill="1" applyBorder="1" applyAlignment="1" applyProtection="1">
      <alignment horizontal="center" vertical="center" wrapText="1"/>
      <protection locked="0"/>
    </xf>
    <xf numFmtId="3" fontId="36" fillId="0" borderId="4" xfId="19" applyNumberFormat="1" applyFont="1" applyFill="1" applyBorder="1" applyAlignment="1" applyProtection="1">
      <alignment horizontal="center" vertical="center" wrapText="1"/>
      <protection locked="0"/>
    </xf>
    <xf numFmtId="9" fontId="36" fillId="0" borderId="4" xfId="22" applyFont="1" applyFill="1" applyBorder="1" applyAlignment="1" applyProtection="1">
      <alignment horizontal="center" vertical="center" wrapText="1"/>
      <protection locked="0"/>
    </xf>
    <xf numFmtId="164" fontId="36" fillId="0" borderId="4" xfId="19" applyNumberFormat="1" applyFont="1" applyFill="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181" fontId="36" fillId="0" borderId="4" xfId="0" applyNumberFormat="1" applyFont="1" applyBorder="1" applyAlignment="1" applyProtection="1">
      <alignment horizontal="center" vertical="center" wrapText="1"/>
      <protection locked="0"/>
    </xf>
    <xf numFmtId="9" fontId="27" fillId="0" borderId="4" xfId="0" applyNumberFormat="1" applyFont="1" applyBorder="1" applyAlignment="1">
      <alignment horizontal="center" vertical="center" wrapText="1"/>
    </xf>
    <xf numFmtId="0" fontId="36" fillId="0" borderId="4" xfId="22" applyNumberFormat="1" applyFont="1" applyFill="1" applyBorder="1" applyAlignment="1" applyProtection="1">
      <alignment horizontal="center" vertical="center" wrapText="1"/>
      <protection locked="0"/>
    </xf>
    <xf numFmtId="6" fontId="27" fillId="0" borderId="4" xfId="0" applyNumberFormat="1" applyFont="1" applyBorder="1" applyAlignment="1">
      <alignment horizontal="center" vertical="center" wrapText="1"/>
    </xf>
    <xf numFmtId="164" fontId="49" fillId="8" borderId="4" xfId="19" applyNumberFormat="1" applyFont="1" applyFill="1" applyBorder="1" applyAlignment="1" applyProtection="1">
      <alignment horizontal="center" vertical="center" wrapText="1"/>
      <protection locked="0"/>
    </xf>
    <xf numFmtId="0" fontId="27" fillId="0" borderId="76" xfId="22" applyNumberFormat="1" applyFont="1" applyFill="1" applyBorder="1" applyAlignment="1" applyProtection="1">
      <alignment horizontal="center" vertical="center" wrapText="1"/>
      <protection locked="0"/>
    </xf>
    <xf numFmtId="9" fontId="27" fillId="0" borderId="79" xfId="22" applyFont="1" applyFill="1" applyBorder="1" applyAlignment="1" applyProtection="1">
      <alignment horizontal="center" vertical="center" wrapText="1"/>
      <protection locked="0"/>
    </xf>
    <xf numFmtId="9" fontId="27" fillId="0" borderId="82" xfId="22" applyFont="1" applyFill="1" applyBorder="1" applyAlignment="1" applyProtection="1">
      <alignment horizontal="center" vertical="center" wrapText="1"/>
      <protection locked="0"/>
    </xf>
    <xf numFmtId="10" fontId="27" fillId="0" borderId="8" xfId="22" applyNumberFormat="1" applyFont="1" applyFill="1" applyBorder="1" applyAlignment="1" applyProtection="1">
      <alignment horizontal="center" vertical="center" wrapText="1"/>
      <protection locked="0"/>
    </xf>
    <xf numFmtId="0" fontId="27" fillId="0" borderId="53" xfId="0" applyFont="1" applyBorder="1" applyAlignment="1" applyProtection="1">
      <alignment horizontal="center" vertical="center" wrapText="1"/>
      <protection locked="0"/>
    </xf>
    <xf numFmtId="181" fontId="27" fillId="0" borderId="8" xfId="0" applyNumberFormat="1" applyFont="1" applyBorder="1" applyAlignment="1" applyProtection="1">
      <alignment horizontal="center" vertical="center" wrapText="1"/>
      <protection locked="0"/>
    </xf>
    <xf numFmtId="15" fontId="27" fillId="0" borderId="8" xfId="0" applyNumberFormat="1" applyFont="1" applyBorder="1" applyAlignment="1" applyProtection="1">
      <alignment horizontal="center" vertical="center" wrapText="1"/>
      <protection locked="0"/>
    </xf>
    <xf numFmtId="9" fontId="27" fillId="0" borderId="8" xfId="22" applyFont="1" applyFill="1" applyBorder="1" applyAlignment="1" applyProtection="1">
      <alignment horizontal="center" vertical="center" wrapText="1"/>
      <protection locked="0"/>
    </xf>
    <xf numFmtId="3" fontId="27" fillId="0" borderId="8" xfId="19" applyNumberFormat="1" applyFont="1" applyFill="1" applyBorder="1" applyAlignment="1" applyProtection="1">
      <alignment horizontal="center" vertical="center" wrapText="1"/>
      <protection locked="0"/>
    </xf>
    <xf numFmtId="164" fontId="27" fillId="0" borderId="8" xfId="19" applyNumberFormat="1" applyFont="1" applyFill="1" applyBorder="1" applyAlignment="1" applyProtection="1">
      <alignment horizontal="center" vertical="center" wrapText="1"/>
      <protection locked="0"/>
    </xf>
    <xf numFmtId="181" fontId="27" fillId="0" borderId="4" xfId="0" applyNumberFormat="1" applyFont="1" applyBorder="1" applyAlignment="1">
      <alignment horizontal="center" vertical="center" wrapText="1"/>
    </xf>
    <xf numFmtId="0" fontId="27" fillId="0" borderId="77" xfId="22" applyNumberFormat="1" applyFont="1" applyFill="1" applyBorder="1" applyAlignment="1" applyProtection="1">
      <alignment horizontal="center" vertical="center" wrapText="1"/>
      <protection locked="0"/>
    </xf>
    <xf numFmtId="181" fontId="27" fillId="0" borderId="7" xfId="0" applyNumberFormat="1" applyFont="1" applyBorder="1" applyAlignment="1" applyProtection="1">
      <alignment horizontal="center" vertical="center" wrapText="1"/>
      <protection locked="0"/>
    </xf>
    <xf numFmtId="15" fontId="27" fillId="0" borderId="7" xfId="0" applyNumberFormat="1" applyFont="1" applyBorder="1" applyAlignment="1" applyProtection="1">
      <alignment horizontal="center" vertical="center" wrapText="1"/>
      <protection locked="0"/>
    </xf>
    <xf numFmtId="0" fontId="27" fillId="8" borderId="76" xfId="0" applyFont="1" applyFill="1" applyBorder="1" applyAlignment="1" applyProtection="1">
      <alignment horizontal="center" vertical="center" wrapText="1"/>
      <protection locked="0"/>
    </xf>
    <xf numFmtId="181" fontId="27" fillId="8" borderId="76" xfId="0" applyNumberFormat="1" applyFont="1" applyFill="1" applyBorder="1" applyAlignment="1">
      <alignment horizontal="center" vertical="center" wrapText="1"/>
    </xf>
    <xf numFmtId="15" fontId="27" fillId="0" borderId="43" xfId="0" applyNumberFormat="1" applyFont="1" applyBorder="1" applyAlignment="1" applyProtection="1">
      <alignment horizontal="center" vertical="center" wrapText="1"/>
      <protection locked="0"/>
    </xf>
    <xf numFmtId="9" fontId="27" fillId="0" borderId="78" xfId="22" applyFont="1" applyBorder="1" applyAlignment="1">
      <alignment horizontal="center" vertical="center" wrapText="1"/>
    </xf>
    <xf numFmtId="166" fontId="27" fillId="0" borderId="4" xfId="19" applyNumberFormat="1" applyFont="1" applyFill="1" applyBorder="1" applyAlignment="1" applyProtection="1">
      <alignment horizontal="center" vertical="center" wrapText="1"/>
      <protection locked="0"/>
    </xf>
    <xf numFmtId="164" fontId="52" fillId="0" borderId="4" xfId="19" applyNumberFormat="1" applyFont="1" applyFill="1" applyBorder="1" applyAlignment="1" applyProtection="1">
      <alignment horizontal="center" vertical="center" wrapText="1"/>
      <protection locked="0"/>
    </xf>
    <xf numFmtId="0" fontId="27" fillId="0" borderId="8" xfId="0" applyFont="1" applyBorder="1" applyAlignment="1">
      <alignment horizontal="center" vertical="center" wrapText="1"/>
    </xf>
    <xf numFmtId="181" fontId="27" fillId="0" borderId="8" xfId="0" applyNumberFormat="1" applyFont="1" applyBorder="1" applyAlignment="1">
      <alignment horizontal="center" vertical="center" wrapText="1"/>
    </xf>
    <xf numFmtId="14" fontId="27" fillId="0" borderId="53" xfId="0" applyNumberFormat="1" applyFont="1" applyBorder="1" applyAlignment="1">
      <alignment horizontal="center" vertical="center" wrapText="1"/>
    </xf>
    <xf numFmtId="10" fontId="27" fillId="0" borderId="8" xfId="0" applyNumberFormat="1" applyFont="1" applyBorder="1" applyAlignment="1">
      <alignment horizontal="center" vertical="center" wrapText="1"/>
    </xf>
    <xf numFmtId="0" fontId="27" fillId="0" borderId="76" xfId="22" applyNumberFormat="1" applyFont="1" applyBorder="1" applyAlignment="1" applyProtection="1">
      <alignment horizontal="center" vertical="center" wrapText="1"/>
      <protection locked="0"/>
    </xf>
    <xf numFmtId="9" fontId="27" fillId="0" borderId="53" xfId="22" applyFont="1" applyFill="1" applyBorder="1" applyAlignment="1">
      <alignment horizontal="center" vertical="center" wrapText="1"/>
    </xf>
    <xf numFmtId="9" fontId="27" fillId="8" borderId="8" xfId="22" applyFont="1" applyFill="1" applyBorder="1" applyAlignment="1">
      <alignment horizontal="center" vertical="center" wrapText="1"/>
    </xf>
    <xf numFmtId="9" fontId="27" fillId="8" borderId="53" xfId="22" applyFont="1" applyFill="1" applyBorder="1" applyAlignment="1">
      <alignment horizontal="center" vertical="center" wrapText="1"/>
    </xf>
    <xf numFmtId="6" fontId="27" fillId="0" borderId="8" xfId="0" applyNumberFormat="1" applyFont="1" applyBorder="1" applyAlignment="1">
      <alignment horizontal="center" vertical="center" wrapText="1"/>
    </xf>
    <xf numFmtId="6" fontId="27" fillId="0" borderId="53" xfId="0" applyNumberFormat="1" applyFont="1" applyBorder="1" applyAlignment="1">
      <alignment horizontal="center" vertical="center" wrapText="1"/>
    </xf>
    <xf numFmtId="9" fontId="27" fillId="0" borderId="4" xfId="22" applyFont="1" applyBorder="1" applyAlignment="1" applyProtection="1">
      <alignment horizontal="center" vertical="center" wrapText="1"/>
      <protection locked="0"/>
    </xf>
    <xf numFmtId="9" fontId="27" fillId="8" borderId="4" xfId="22" applyFont="1" applyFill="1" applyBorder="1" applyAlignment="1" applyProtection="1">
      <alignment horizontal="center" vertical="center" wrapText="1"/>
      <protection locked="0"/>
    </xf>
    <xf numFmtId="9" fontId="52" fillId="0" borderId="4" xfId="22" applyFont="1" applyFill="1" applyBorder="1" applyAlignment="1" applyProtection="1">
      <alignment horizontal="center" vertical="center" wrapText="1"/>
      <protection locked="0"/>
    </xf>
    <xf numFmtId="164" fontId="27" fillId="8" borderId="7" xfId="19" applyNumberFormat="1" applyFont="1" applyFill="1" applyBorder="1" applyAlignment="1" applyProtection="1">
      <alignment horizontal="center" vertical="center" wrapText="1"/>
      <protection locked="0"/>
    </xf>
    <xf numFmtId="0" fontId="27" fillId="8" borderId="7" xfId="0" applyFont="1" applyFill="1" applyBorder="1" applyAlignment="1">
      <alignment horizontal="center" vertical="center"/>
    </xf>
    <xf numFmtId="0" fontId="27" fillId="0" borderId="4" xfId="0" applyFont="1" applyBorder="1" applyAlignment="1">
      <alignment horizontal="center" vertical="center" wrapText="1" readingOrder="1"/>
    </xf>
    <xf numFmtId="9" fontId="27" fillId="0" borderId="4" xfId="19" applyNumberFormat="1" applyFont="1" applyFill="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3" fontId="27" fillId="0" borderId="7" xfId="19" applyNumberFormat="1" applyFont="1" applyFill="1" applyBorder="1" applyAlignment="1" applyProtection="1">
      <alignment horizontal="center" vertical="center" wrapText="1"/>
      <protection locked="0"/>
    </xf>
    <xf numFmtId="164" fontId="27" fillId="0" borderId="7" xfId="19" applyNumberFormat="1" applyFont="1" applyFill="1" applyBorder="1" applyAlignment="1" applyProtection="1">
      <alignment horizontal="center" vertical="center" wrapText="1"/>
      <protection locked="0"/>
    </xf>
    <xf numFmtId="9" fontId="52" fillId="0" borderId="8" xfId="22" applyFont="1" applyFill="1" applyBorder="1" applyAlignment="1" applyProtection="1">
      <alignment horizontal="center" vertical="center" wrapText="1"/>
      <protection locked="0"/>
    </xf>
    <xf numFmtId="164" fontId="27" fillId="8" borderId="8" xfId="19" applyNumberFormat="1" applyFont="1" applyFill="1" applyBorder="1" applyAlignment="1" applyProtection="1">
      <alignment horizontal="center" vertical="center" wrapText="1"/>
      <protection locked="0"/>
    </xf>
    <xf numFmtId="3" fontId="27" fillId="0" borderId="8" xfId="19" applyNumberFormat="1" applyFont="1" applyBorder="1" applyAlignment="1" applyProtection="1">
      <alignment horizontal="center" vertical="center" wrapText="1"/>
      <protection locked="0"/>
    </xf>
    <xf numFmtId="9" fontId="27" fillId="0" borderId="8" xfId="22" applyFont="1" applyBorder="1" applyAlignment="1" applyProtection="1">
      <alignment horizontal="center" vertical="center" wrapText="1"/>
      <protection locked="0"/>
    </xf>
    <xf numFmtId="15" fontId="49" fillId="8" borderId="8" xfId="0" applyNumberFormat="1" applyFont="1" applyFill="1" applyBorder="1" applyAlignment="1" applyProtection="1">
      <alignment horizontal="center" vertical="center" wrapText="1"/>
      <protection locked="0"/>
    </xf>
    <xf numFmtId="180" fontId="49" fillId="8" borderId="8" xfId="22" applyNumberFormat="1" applyFont="1" applyFill="1" applyBorder="1" applyAlignment="1" applyProtection="1">
      <alignment horizontal="center" vertical="center" wrapText="1"/>
      <protection locked="0"/>
    </xf>
    <xf numFmtId="3" fontId="49" fillId="8" borderId="8" xfId="19" applyNumberFormat="1" applyFont="1" applyFill="1" applyBorder="1" applyAlignment="1" applyProtection="1">
      <alignment horizontal="center" vertical="center" wrapText="1"/>
      <protection locked="0"/>
    </xf>
    <xf numFmtId="9" fontId="49" fillId="8" borderId="8" xfId="22" applyFont="1" applyFill="1" applyBorder="1" applyAlignment="1" applyProtection="1">
      <alignment horizontal="center" vertical="center" wrapText="1"/>
      <protection locked="0"/>
    </xf>
    <xf numFmtId="9" fontId="36" fillId="0" borderId="8" xfId="22" applyFont="1" applyFill="1" applyBorder="1" applyAlignment="1" applyProtection="1">
      <alignment horizontal="center" vertical="center" wrapText="1"/>
      <protection locked="0"/>
    </xf>
    <xf numFmtId="181" fontId="27" fillId="0" borderId="76" xfId="0" applyNumberFormat="1" applyFont="1" applyBorder="1" applyAlignment="1">
      <alignment horizontal="center" vertical="center" wrapText="1"/>
    </xf>
    <xf numFmtId="9" fontId="27" fillId="0" borderId="78" xfId="0" applyNumberFormat="1" applyFont="1" applyBorder="1" applyAlignment="1">
      <alignment horizontal="center" vertical="center" wrapText="1"/>
    </xf>
    <xf numFmtId="0" fontId="15" fillId="0" borderId="43" xfId="0" applyFont="1" applyBorder="1" applyAlignment="1">
      <alignment vertical="center"/>
    </xf>
    <xf numFmtId="0" fontId="15" fillId="0" borderId="43" xfId="0" applyFont="1" applyBorder="1" applyAlignment="1">
      <alignment horizontal="center" vertical="center"/>
    </xf>
    <xf numFmtId="0" fontId="15" fillId="0" borderId="43" xfId="0" applyFont="1" applyBorder="1" applyAlignment="1">
      <alignment horizontal="left" vertical="center"/>
    </xf>
    <xf numFmtId="0" fontId="15" fillId="0" borderId="53" xfId="0" applyFont="1" applyBorder="1" applyAlignment="1">
      <alignment horizontal="center" vertical="center"/>
    </xf>
    <xf numFmtId="0" fontId="27" fillId="0" borderId="0" xfId="0" applyFont="1" applyAlignment="1">
      <alignment horizontal="center" vertical="center"/>
    </xf>
    <xf numFmtId="0" fontId="15" fillId="0" borderId="0" xfId="0" applyFont="1" applyAlignment="1">
      <alignment horizontal="center" vertical="center"/>
    </xf>
    <xf numFmtId="164" fontId="27" fillId="0" borderId="76" xfId="19" applyNumberFormat="1" applyFont="1" applyFill="1" applyBorder="1" applyAlignment="1" applyProtection="1">
      <alignment vertical="center" wrapText="1"/>
      <protection locked="0"/>
    </xf>
    <xf numFmtId="0" fontId="27" fillId="0" borderId="77" xfId="0" applyFont="1" applyBorder="1" applyAlignment="1">
      <alignment horizontal="center" vertical="center" wrapText="1"/>
    </xf>
    <xf numFmtId="15" fontId="27" fillId="8" borderId="4" xfId="0" applyNumberFormat="1" applyFont="1" applyFill="1" applyBorder="1" applyAlignment="1" applyProtection="1">
      <alignment horizontal="center" vertical="center" wrapText="1"/>
      <protection locked="0"/>
    </xf>
    <xf numFmtId="0" fontId="27" fillId="0" borderId="0" xfId="0" applyFont="1" applyAlignment="1">
      <alignment horizontal="center" vertical="center" wrapText="1" readingOrder="1"/>
    </xf>
    <xf numFmtId="0" fontId="49" fillId="8" borderId="4" xfId="0" applyFont="1" applyFill="1" applyBorder="1" applyAlignment="1">
      <alignment horizontal="center" vertical="center" wrapText="1"/>
    </xf>
    <xf numFmtId="164" fontId="15" fillId="0" borderId="4" xfId="19" applyNumberFormat="1" applyFont="1" applyFill="1" applyBorder="1" applyAlignment="1" applyProtection="1">
      <alignment horizontal="center" vertical="center" wrapText="1"/>
      <protection locked="0"/>
    </xf>
    <xf numFmtId="3" fontId="27" fillId="0" borderId="72" xfId="19" applyNumberFormat="1" applyFont="1" applyBorder="1" applyAlignment="1" applyProtection="1">
      <alignment horizontal="center" vertical="center" wrapText="1"/>
      <protection locked="0"/>
    </xf>
    <xf numFmtId="3" fontId="27" fillId="0" borderId="78" xfId="19" applyNumberFormat="1" applyFont="1" applyFill="1" applyBorder="1" applyAlignment="1" applyProtection="1">
      <alignment horizontal="center" vertical="center" wrapText="1"/>
      <protection locked="0"/>
    </xf>
    <xf numFmtId="3" fontId="27" fillId="0" borderId="76" xfId="19" applyNumberFormat="1" applyFont="1" applyBorder="1" applyAlignment="1" applyProtection="1">
      <alignment horizontal="center" vertical="center" wrapText="1"/>
      <protection locked="0"/>
    </xf>
    <xf numFmtId="3" fontId="27" fillId="0" borderId="78" xfId="19" applyNumberFormat="1" applyFont="1" applyBorder="1" applyAlignment="1" applyProtection="1">
      <alignment horizontal="center" vertical="center" wrapText="1"/>
      <protection locked="0"/>
    </xf>
    <xf numFmtId="3" fontId="27" fillId="8" borderId="78" xfId="19" applyNumberFormat="1" applyFont="1" applyFill="1" applyBorder="1" applyAlignment="1" applyProtection="1">
      <alignment horizontal="center" vertical="center" wrapText="1"/>
      <protection locked="0"/>
    </xf>
    <xf numFmtId="3" fontId="27" fillId="8" borderId="76" xfId="19" applyNumberFormat="1" applyFont="1" applyFill="1" applyBorder="1" applyAlignment="1" applyProtection="1">
      <alignment horizontal="center" vertical="center" wrapText="1"/>
      <protection locked="0"/>
    </xf>
    <xf numFmtId="3" fontId="52" fillId="0" borderId="77" xfId="19" applyNumberFormat="1" applyFont="1" applyFill="1" applyBorder="1" applyAlignment="1" applyProtection="1">
      <alignment horizontal="center" vertical="center" wrapText="1"/>
      <protection locked="0"/>
    </xf>
    <xf numFmtId="3" fontId="52" fillId="0" borderId="7" xfId="19" applyNumberFormat="1" applyFont="1" applyFill="1" applyBorder="1" applyAlignment="1" applyProtection="1">
      <alignment horizontal="center" vertical="center" wrapText="1"/>
      <protection locked="0"/>
    </xf>
    <xf numFmtId="3" fontId="36" fillId="0" borderId="4" xfId="19" applyNumberFormat="1" applyFont="1" applyBorder="1" applyAlignment="1" applyProtection="1">
      <alignment horizontal="center" vertical="center" wrapText="1"/>
      <protection locked="0"/>
    </xf>
    <xf numFmtId="0" fontId="52" fillId="0" borderId="4" xfId="0" applyFont="1" applyBorder="1" applyAlignment="1">
      <alignment horizontal="center" vertical="center"/>
    </xf>
    <xf numFmtId="6" fontId="49" fillId="0" borderId="4" xfId="0" applyNumberFormat="1" applyFont="1" applyBorder="1" applyAlignment="1">
      <alignment horizontal="center" vertical="center" wrapText="1"/>
    </xf>
    <xf numFmtId="0" fontId="49" fillId="0" borderId="4" xfId="0" applyFont="1" applyBorder="1" applyAlignment="1">
      <alignment horizontal="center" vertical="center" wrapText="1"/>
    </xf>
    <xf numFmtId="3" fontId="27" fillId="8" borderId="4" xfId="19" applyNumberFormat="1" applyFont="1" applyFill="1" applyBorder="1" applyAlignment="1" applyProtection="1">
      <alignment horizontal="center" vertical="center" wrapText="1"/>
      <protection locked="0"/>
    </xf>
    <xf numFmtId="164" fontId="27" fillId="0" borderId="80" xfId="19" applyNumberFormat="1" applyFont="1" applyFill="1" applyBorder="1" applyAlignment="1" applyProtection="1">
      <alignment horizontal="center" vertical="center" wrapText="1"/>
      <protection locked="0"/>
    </xf>
    <xf numFmtId="164" fontId="27" fillId="0" borderId="77" xfId="19" applyNumberFormat="1" applyFont="1" applyBorder="1" applyAlignment="1" applyProtection="1">
      <alignment horizontal="center" vertical="center" wrapText="1"/>
      <protection locked="0"/>
    </xf>
    <xf numFmtId="3" fontId="27" fillId="0" borderId="77" xfId="19" applyNumberFormat="1" applyFont="1" applyBorder="1" applyAlignment="1" applyProtection="1">
      <alignment horizontal="center" vertical="center" wrapText="1"/>
      <protection locked="0"/>
    </xf>
    <xf numFmtId="164" fontId="27" fillId="0" borderId="80" xfId="19" applyNumberFormat="1" applyFont="1" applyBorder="1" applyAlignment="1" applyProtection="1">
      <alignment horizontal="center" vertical="center" wrapText="1"/>
      <protection locked="0"/>
    </xf>
    <xf numFmtId="164" fontId="49" fillId="0" borderId="4" xfId="19" applyNumberFormat="1" applyFont="1" applyBorder="1" applyAlignment="1" applyProtection="1">
      <alignment horizontal="center" vertical="center" wrapText="1"/>
      <protection locked="0"/>
    </xf>
    <xf numFmtId="0" fontId="52" fillId="0" borderId="7" xfId="0" applyFont="1" applyBorder="1" applyAlignment="1">
      <alignment vertical="center"/>
    </xf>
    <xf numFmtId="164" fontId="27" fillId="0" borderId="83" xfId="19" applyNumberFormat="1" applyFont="1" applyFill="1" applyBorder="1" applyAlignment="1" applyProtection="1">
      <alignment horizontal="center" vertical="center" wrapText="1"/>
      <protection locked="0"/>
    </xf>
    <xf numFmtId="3" fontId="27" fillId="0" borderId="84" xfId="19" applyNumberFormat="1" applyFont="1" applyFill="1" applyBorder="1" applyAlignment="1" applyProtection="1">
      <alignment horizontal="center" vertical="center" wrapText="1"/>
      <protection locked="0"/>
    </xf>
    <xf numFmtId="6" fontId="27" fillId="0" borderId="4" xfId="0" applyNumberFormat="1" applyFont="1" applyBorder="1" applyAlignment="1">
      <alignment horizontal="left" vertical="center" wrapText="1"/>
    </xf>
    <xf numFmtId="3" fontId="27" fillId="0" borderId="85" xfId="19" applyNumberFormat="1" applyFont="1" applyFill="1" applyBorder="1" applyAlignment="1" applyProtection="1">
      <alignment horizontal="center" vertical="center" wrapText="1"/>
      <protection locked="0"/>
    </xf>
    <xf numFmtId="164" fontId="27" fillId="0" borderId="86" xfId="19" applyNumberFormat="1" applyFont="1" applyFill="1" applyBorder="1" applyAlignment="1" applyProtection="1">
      <alignment horizontal="center" vertical="center" wrapText="1"/>
      <protection locked="0"/>
    </xf>
    <xf numFmtId="164" fontId="27" fillId="0" borderId="87" xfId="19" applyNumberFormat="1" applyFont="1" applyFill="1" applyBorder="1" applyAlignment="1" applyProtection="1">
      <alignment horizontal="center" vertical="center" wrapText="1"/>
      <protection locked="0"/>
    </xf>
    <xf numFmtId="3" fontId="27" fillId="8" borderId="8" xfId="19" applyNumberFormat="1" applyFont="1" applyFill="1" applyBorder="1" applyAlignment="1" applyProtection="1">
      <alignment horizontal="center" vertical="center" wrapText="1"/>
      <protection locked="0"/>
    </xf>
    <xf numFmtId="164" fontId="27" fillId="8" borderId="77" xfId="19" applyNumberFormat="1" applyFont="1" applyFill="1" applyBorder="1" applyAlignment="1" applyProtection="1">
      <alignment horizontal="center" vertical="center" wrapText="1"/>
      <protection locked="0"/>
    </xf>
    <xf numFmtId="164" fontId="27" fillId="0" borderId="6" xfId="19" applyNumberFormat="1" applyFont="1" applyBorder="1" applyAlignment="1" applyProtection="1">
      <alignment horizontal="center" vertical="center" wrapText="1"/>
      <protection locked="0"/>
    </xf>
    <xf numFmtId="3" fontId="27" fillId="0" borderId="6" xfId="19" applyNumberFormat="1" applyFont="1" applyBorder="1" applyAlignment="1" applyProtection="1">
      <alignment horizontal="center" vertical="center" wrapText="1"/>
      <protection locked="0"/>
    </xf>
    <xf numFmtId="3" fontId="36" fillId="0" borderId="7" xfId="19" applyNumberFormat="1" applyFont="1" applyFill="1" applyBorder="1" applyAlignment="1" applyProtection="1">
      <alignment horizontal="center" vertical="center" wrapText="1"/>
      <protection locked="0"/>
    </xf>
    <xf numFmtId="164" fontId="49" fillId="0" borderId="4" xfId="19" applyNumberFormat="1" applyFont="1" applyFill="1" applyBorder="1" applyAlignment="1" applyProtection="1">
      <alignment horizontal="center" vertical="center" wrapText="1"/>
      <protection locked="0"/>
    </xf>
    <xf numFmtId="164" fontId="49" fillId="0" borderId="8" xfId="19" applyNumberFormat="1" applyFont="1" applyFill="1" applyBorder="1" applyAlignment="1" applyProtection="1">
      <alignment horizontal="center" vertical="center" wrapText="1"/>
      <protection locked="0"/>
    </xf>
    <xf numFmtId="164" fontId="27" fillId="0" borderId="5" xfId="19" applyNumberFormat="1" applyFont="1" applyFill="1" applyBorder="1" applyAlignment="1" applyProtection="1">
      <alignment horizontal="center" vertical="center" wrapText="1"/>
      <protection locked="0"/>
    </xf>
    <xf numFmtId="3" fontId="15" fillId="0" borderId="5" xfId="0" applyNumberFormat="1" applyFont="1" applyBorder="1" applyAlignment="1" applyProtection="1">
      <alignment horizontal="centerContinuous" vertical="center"/>
      <protection locked="0"/>
    </xf>
    <xf numFmtId="164" fontId="15" fillId="0" borderId="5" xfId="19" applyNumberFormat="1" applyFont="1" applyFill="1" applyBorder="1" applyAlignment="1" applyProtection="1">
      <alignment horizontal="center" vertical="center" wrapText="1"/>
      <protection locked="0"/>
    </xf>
    <xf numFmtId="15" fontId="27" fillId="0" borderId="4" xfId="0" applyNumberFormat="1"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180" fontId="27" fillId="0" borderId="4" xfId="22" applyNumberFormat="1" applyFont="1" applyFill="1" applyBorder="1" applyAlignment="1" applyProtection="1">
      <alignment horizontal="center" vertical="center" wrapText="1"/>
      <protection locked="0"/>
    </xf>
    <xf numFmtId="180" fontId="27" fillId="3" borderId="20" xfId="22" applyNumberFormat="1" applyFont="1" applyFill="1" applyBorder="1" applyAlignment="1" applyProtection="1">
      <alignment horizontal="center" vertical="center" wrapText="1"/>
      <protection locked="0"/>
    </xf>
    <xf numFmtId="180" fontId="27" fillId="0" borderId="20" xfId="22" applyNumberFormat="1" applyFont="1" applyFill="1" applyBorder="1" applyAlignment="1" applyProtection="1">
      <alignment horizontal="center" vertical="center" wrapText="1"/>
      <protection locked="0"/>
    </xf>
    <xf numFmtId="164" fontId="15" fillId="0" borderId="5" xfId="0" applyNumberFormat="1" applyFont="1" applyBorder="1" applyAlignment="1" applyProtection="1">
      <alignment horizontal="center" vertical="center"/>
      <protection locked="0"/>
    </xf>
    <xf numFmtId="164" fontId="15" fillId="0" borderId="20" xfId="0" applyNumberFormat="1" applyFont="1" applyBorder="1" applyAlignment="1" applyProtection="1">
      <alignment horizontal="center" vertical="center"/>
      <protection locked="0"/>
    </xf>
    <xf numFmtId="164" fontId="15" fillId="0" borderId="9" xfId="0" applyNumberFormat="1" applyFont="1" applyBorder="1" applyAlignment="1" applyProtection="1">
      <alignment horizontal="center" vertical="center"/>
      <protection locked="0"/>
    </xf>
    <xf numFmtId="0" fontId="15" fillId="4" borderId="4"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4" xfId="0" applyFont="1" applyFill="1" applyBorder="1" applyAlignment="1" applyProtection="1">
      <alignment horizontal="center" vertical="center" wrapText="1"/>
      <protection locked="0"/>
    </xf>
    <xf numFmtId="3" fontId="15" fillId="4" borderId="4" xfId="0" applyNumberFormat="1"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protection locked="0"/>
    </xf>
    <xf numFmtId="0" fontId="14" fillId="4" borderId="54"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5" xfId="0" applyFont="1" applyFill="1" applyBorder="1" applyAlignment="1">
      <alignment horizontal="center" vertical="center"/>
    </xf>
    <xf numFmtId="3" fontId="15" fillId="4" borderId="4" xfId="0" applyNumberFormat="1" applyFont="1" applyFill="1" applyBorder="1" applyAlignment="1" applyProtection="1">
      <alignment horizontal="center" vertical="center"/>
      <protection locked="0"/>
    </xf>
    <xf numFmtId="0" fontId="15" fillId="4" borderId="55" xfId="0" applyFont="1" applyFill="1" applyBorder="1" applyAlignment="1" applyProtection="1">
      <alignment horizontal="center" vertical="center"/>
      <protection locked="0"/>
    </xf>
    <xf numFmtId="0" fontId="15" fillId="4" borderId="56" xfId="0" applyFont="1" applyFill="1" applyBorder="1" applyAlignment="1" applyProtection="1">
      <alignment horizontal="center" vertical="center"/>
      <protection locked="0"/>
    </xf>
    <xf numFmtId="0" fontId="15" fillId="0" borderId="1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5" fillId="0" borderId="63"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4" borderId="6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27" fillId="0" borderId="7"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180" fontId="27" fillId="0" borderId="7" xfId="22" applyNumberFormat="1" applyFont="1" applyBorder="1" applyAlignment="1" applyProtection="1">
      <alignment horizontal="center" vertical="center" wrapText="1"/>
      <protection locked="0"/>
    </xf>
    <xf numFmtId="180" fontId="27" fillId="0" borderId="6" xfId="22" applyNumberFormat="1" applyFont="1" applyBorder="1" applyAlignment="1" applyProtection="1">
      <alignment horizontal="center" vertical="center" wrapText="1"/>
      <protection locked="0"/>
    </xf>
    <xf numFmtId="180" fontId="27" fillId="0" borderId="8" xfId="22" applyNumberFormat="1" applyFont="1" applyBorder="1" applyAlignment="1" applyProtection="1">
      <alignment horizontal="center" vertical="center" wrapText="1"/>
      <protection locked="0"/>
    </xf>
    <xf numFmtId="0" fontId="15" fillId="4" borderId="22" xfId="0" applyFont="1" applyFill="1" applyBorder="1" applyAlignment="1">
      <alignment horizontal="center" vertical="center" wrapText="1"/>
    </xf>
    <xf numFmtId="0" fontId="15" fillId="4" borderId="24" xfId="0" applyFont="1" applyFill="1" applyBorder="1" applyAlignment="1">
      <alignment horizontal="center" vertical="center"/>
    </xf>
    <xf numFmtId="9" fontId="15" fillId="4" borderId="23"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27" fillId="0" borderId="4" xfId="0" applyFont="1" applyBorder="1" applyAlignment="1" applyProtection="1">
      <alignment horizontal="center" vertical="center" wrapText="1"/>
      <protection locked="0"/>
    </xf>
    <xf numFmtId="180" fontId="27" fillId="0" borderId="8" xfId="22" applyNumberFormat="1" applyFont="1" applyFill="1" applyBorder="1" applyAlignment="1" applyProtection="1">
      <alignment horizontal="center" vertical="center" wrapText="1"/>
      <protection locked="0"/>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4" borderId="23" xfId="0" applyFont="1" applyFill="1" applyBorder="1" applyAlignment="1">
      <alignment horizontal="center" vertical="center"/>
    </xf>
    <xf numFmtId="4" fontId="15" fillId="0" borderId="5" xfId="0" applyNumberFormat="1" applyFont="1" applyBorder="1" applyAlignment="1" applyProtection="1">
      <alignment horizontal="center" vertical="center"/>
      <protection locked="0"/>
    </xf>
    <xf numFmtId="4" fontId="15" fillId="0" borderId="20" xfId="0" applyNumberFormat="1" applyFont="1" applyBorder="1" applyAlignment="1" applyProtection="1">
      <alignment horizontal="center" vertical="center"/>
      <protection locked="0"/>
    </xf>
    <xf numFmtId="4" fontId="15" fillId="0" borderId="9" xfId="0" applyNumberFormat="1" applyFont="1" applyBorder="1" applyAlignment="1" applyProtection="1">
      <alignment horizontal="center" vertical="center"/>
      <protection locked="0"/>
    </xf>
    <xf numFmtId="3" fontId="15" fillId="0" borderId="5" xfId="0" applyNumberFormat="1" applyFont="1" applyBorder="1" applyAlignment="1" applyProtection="1">
      <alignment horizontal="center" vertical="center"/>
      <protection locked="0"/>
    </xf>
    <xf numFmtId="3" fontId="15" fillId="0" borderId="20" xfId="0" applyNumberFormat="1" applyFont="1" applyBorder="1" applyAlignment="1" applyProtection="1">
      <alignment horizontal="center" vertical="center"/>
      <protection locked="0"/>
    </xf>
    <xf numFmtId="3" fontId="15" fillId="0" borderId="9" xfId="0" applyNumberFormat="1" applyFont="1" applyBorder="1" applyAlignment="1" applyProtection="1">
      <alignment horizontal="center" vertical="center"/>
      <protection locked="0"/>
    </xf>
    <xf numFmtId="180" fontId="27" fillId="0" borderId="4" xfId="0" applyNumberFormat="1" applyFont="1" applyBorder="1" applyAlignment="1" applyProtection="1">
      <alignment horizontal="center" vertical="center" wrapText="1"/>
      <protection locked="0"/>
    </xf>
    <xf numFmtId="0" fontId="14" fillId="4" borderId="4" xfId="0" applyFont="1" applyFill="1" applyBorder="1" applyAlignment="1">
      <alignment horizontal="center" vertical="center"/>
    </xf>
    <xf numFmtId="0" fontId="16" fillId="3"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6" fillId="3" borderId="22"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32" fillId="5" borderId="0" xfId="39" applyFont="1" applyFill="1" applyAlignment="1">
      <alignment horizontal="left" vertical="center" wrapText="1"/>
    </xf>
    <xf numFmtId="0" fontId="32" fillId="5" borderId="0" xfId="39" applyFont="1" applyFill="1" applyAlignment="1">
      <alignment horizontal="center" vertical="center" wrapText="1"/>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1" fillId="5" borderId="0" xfId="0" applyFont="1" applyFill="1" applyAlignment="1">
      <alignment horizontal="center" vertical="center"/>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0" xfId="0" applyFont="1" applyFill="1" applyBorder="1" applyAlignment="1">
      <alignment horizontal="left" vertical="center"/>
    </xf>
    <xf numFmtId="0" fontId="4" fillId="5" borderId="21"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12" xfId="0" applyFont="1" applyFill="1" applyBorder="1" applyAlignment="1">
      <alignment horizontal="left" vertical="center"/>
    </xf>
    <xf numFmtId="0" fontId="19" fillId="6" borderId="57" xfId="0" applyFont="1" applyFill="1" applyBorder="1" applyAlignment="1">
      <alignment horizontal="center" vertical="center" wrapText="1"/>
    </xf>
    <xf numFmtId="0" fontId="19" fillId="6" borderId="66" xfId="0" applyFont="1" applyFill="1" applyBorder="1" applyAlignment="1">
      <alignment horizontal="center" vertical="center" wrapText="1"/>
    </xf>
    <xf numFmtId="0" fontId="19" fillId="6" borderId="59" xfId="0" applyFont="1" applyFill="1" applyBorder="1" applyAlignment="1">
      <alignment horizontal="center" vertical="center" wrapText="1"/>
    </xf>
    <xf numFmtId="0" fontId="29" fillId="0" borderId="0" xfId="39" applyFont="1" applyAlignment="1">
      <alignment horizontal="left" vertical="center" wrapText="1"/>
    </xf>
    <xf numFmtId="0" fontId="31" fillId="5" borderId="0" xfId="40" applyFont="1" applyFill="1" applyBorder="1" applyAlignment="1" applyProtection="1">
      <alignment horizontal="left" vertical="center" wrapText="1"/>
    </xf>
    <xf numFmtId="0" fontId="32" fillId="5" borderId="0" xfId="40" applyFont="1" applyFill="1" applyBorder="1" applyAlignment="1" applyProtection="1">
      <alignment horizontal="center" vertical="center" wrapText="1"/>
    </xf>
    <xf numFmtId="0" fontId="31" fillId="5" borderId="0" xfId="39" applyFont="1" applyFill="1" applyAlignment="1">
      <alignment horizontal="left" vertical="center" wrapText="1"/>
    </xf>
    <xf numFmtId="0" fontId="29" fillId="5" borderId="0" xfId="39" applyFont="1" applyFill="1" applyAlignment="1">
      <alignment vertical="center" wrapText="1"/>
    </xf>
    <xf numFmtId="0" fontId="32" fillId="5" borderId="0" xfId="39" applyFont="1" applyFill="1" applyAlignment="1">
      <alignment vertical="center" wrapText="1"/>
    </xf>
    <xf numFmtId="0" fontId="35" fillId="5" borderId="0" xfId="40" applyFont="1" applyFill="1" applyBorder="1" applyAlignment="1" applyProtection="1">
      <alignment horizontal="center" vertical="center" wrapText="1"/>
    </xf>
    <xf numFmtId="14" fontId="14" fillId="0" borderId="20" xfId="0" applyNumberFormat="1" applyFont="1" applyBorder="1" applyAlignment="1">
      <alignment vertical="center"/>
    </xf>
  </cellXfs>
  <cellStyles count="45">
    <cellStyle name="Cabecera 1" xfId="1" xr:uid="{00000000-0005-0000-0000-000000000000}"/>
    <cellStyle name="Cabecera 2" xfId="2" xr:uid="{00000000-0005-0000-0000-000001000000}"/>
    <cellStyle name="Comma" xfId="19" xr:uid="{00000000-0005-0000-0000-000002000000}"/>
    <cellStyle name="Comma [0]_PIB" xfId="3" xr:uid="{00000000-0005-0000-0000-000003000000}"/>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Hipervínculo" xfId="40" builtinId="8"/>
    <cellStyle name="Millares [0]" xfId="42" builtinId="6"/>
    <cellStyle name="Monetario" xfId="20" xr:uid="{00000000-0005-0000-0000-000015000000}"/>
    <cellStyle name="Monetario0" xfId="21" xr:uid="{00000000-0005-0000-0000-000016000000}"/>
    <cellStyle name="Normal" xfId="0" builtinId="0"/>
    <cellStyle name="Normal 2" xfId="38" xr:uid="{00000000-0005-0000-0000-000018000000}"/>
    <cellStyle name="Normal 2 2" xfId="44" xr:uid="{5AA9EF07-97BC-4117-8BF2-6EE19A7DA858}"/>
    <cellStyle name="Normal 3" xfId="41" xr:uid="{00000000-0005-0000-0000-000056000000}"/>
    <cellStyle name="Normal 7" xfId="39" xr:uid="{00000000-0005-0000-0000-000019000000}"/>
    <cellStyle name="Percent" xfId="22" xr:uid="{00000000-0005-0000-0000-00001A000000}"/>
    <cellStyle name="Porcentaje 2" xfId="43" xr:uid="{F428F0ED-9E0F-49B1-A703-F2C0363C252C}"/>
    <cellStyle name="Punto" xfId="23" xr:uid="{00000000-0005-0000-0000-00001C000000}"/>
    <cellStyle name="Punto0" xfId="24" xr:uid="{00000000-0005-0000-0000-00001D000000}"/>
    <cellStyle name="Resumen" xfId="25" xr:uid="{00000000-0005-0000-0000-00001E000000}"/>
    <cellStyle name="Text" xfId="26" xr:uid="{00000000-0005-0000-0000-00001F000000}"/>
    <cellStyle name="Total" xfId="27" builtinId="25" customBuiltin="1"/>
    <cellStyle name="ДАТА" xfId="28" xr:uid="{00000000-0005-0000-0000-000021000000}"/>
    <cellStyle name="ДЕНЕЖНЫЙ_BOPENGC" xfId="29" xr:uid="{00000000-0005-0000-0000-000022000000}"/>
    <cellStyle name="ЗАГОЛОВОК1" xfId="30" xr:uid="{00000000-0005-0000-0000-000023000000}"/>
    <cellStyle name="ЗАГОЛОВОК2" xfId="31" xr:uid="{00000000-0005-0000-0000-000024000000}"/>
    <cellStyle name="ИТОГОВЫЙ" xfId="32" xr:uid="{00000000-0005-0000-0000-000025000000}"/>
    <cellStyle name="Обычный_BOPENGC" xfId="33" xr:uid="{00000000-0005-0000-0000-000026000000}"/>
    <cellStyle name="ПРОЦЕНТНЫЙ_BOPENGC" xfId="34" xr:uid="{00000000-0005-0000-0000-000027000000}"/>
    <cellStyle name="ТЕКСТ" xfId="35" xr:uid="{00000000-0005-0000-0000-000028000000}"/>
    <cellStyle name="ФИКСИРОВАННЫЙ" xfId="36" xr:uid="{00000000-0005-0000-0000-000029000000}"/>
    <cellStyle name="ФИНАНСОВЫЙ_BOPENGC" xfId="37"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2</xdr:col>
      <xdr:colOff>265059</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2383</xdr:colOff>
      <xdr:row>0</xdr:row>
      <xdr:rowOff>113180</xdr:rowOff>
    </xdr:from>
    <xdr:ext cx="2102641" cy="319775"/>
    <xdr:pic>
      <xdr:nvPicPr>
        <xdr:cNvPr id="2" name="Imagen 4">
          <a:extLst>
            <a:ext uri="{FF2B5EF4-FFF2-40B4-BE49-F238E27FC236}">
              <a16:creationId xmlns:a16="http://schemas.microsoft.com/office/drawing/2014/main" id="{5846CEFC-B3EF-4424-9828-5441810A8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7633" y="113180"/>
          <a:ext cx="2102641" cy="3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aboracion.dnp.gov.co/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ODE LIST"/>
      <sheetName val="RESUOPE"/>
      <sheetName val="carbocol"/>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jmmoreno@minenergia.gov.co" TargetMode="External"/><Relationship Id="rId21" Type="http://schemas.openxmlformats.org/officeDocument/2006/relationships/hyperlink" Target="mailto:jarojass@minenergia.gov.co" TargetMode="External"/><Relationship Id="rId42" Type="http://schemas.openxmlformats.org/officeDocument/2006/relationships/hyperlink" Target="mailto:leonhenao@ipse.gov.co" TargetMode="External"/><Relationship Id="rId47" Type="http://schemas.openxmlformats.org/officeDocument/2006/relationships/hyperlink" Target="mailto:diana.morales@ane.gov.co" TargetMode="External"/><Relationship Id="rId63" Type="http://schemas.openxmlformats.org/officeDocument/2006/relationships/hyperlink" Target="mailto:jorge.valencia@creg.gov.co" TargetMode="External"/><Relationship Id="rId68" Type="http://schemas.openxmlformats.org/officeDocument/2006/relationships/hyperlink" Target="mailto:alejandro.nino@anh.gov.co" TargetMode="External"/><Relationship Id="rId16" Type="http://schemas.openxmlformats.org/officeDocument/2006/relationships/hyperlink" Target="mailto:jorge.valencia@creg.gov.co" TargetMode="External"/><Relationship Id="rId11" Type="http://schemas.openxmlformats.org/officeDocument/2006/relationships/hyperlink" Target="mailto:jmmoreno@minenergia.gov.co" TargetMode="External"/><Relationship Id="rId24" Type="http://schemas.openxmlformats.org/officeDocument/2006/relationships/hyperlink" Target="mailto:hfuenzalida@sgc.gov.co" TargetMode="External"/><Relationship Id="rId32" Type="http://schemas.openxmlformats.org/officeDocument/2006/relationships/hyperlink" Target="mailto:alejandro.nino@anh.gov.co" TargetMode="External"/><Relationship Id="rId37" Type="http://schemas.openxmlformats.org/officeDocument/2006/relationships/hyperlink" Target="mailto:ljzuluaga@minenergia.gov.co" TargetMode="External"/><Relationship Id="rId40" Type="http://schemas.openxmlformats.org/officeDocument/2006/relationships/hyperlink" Target="mailto:constanza.ballesteros@upme.gov.co" TargetMode="External"/><Relationship Id="rId45" Type="http://schemas.openxmlformats.org/officeDocument/2006/relationships/hyperlink" Target="mailto:carolina.cruz@upme.gov.co" TargetMode="External"/><Relationship Id="rId53" Type="http://schemas.openxmlformats.org/officeDocument/2006/relationships/hyperlink" Target="mailto:jlinares@dnp.gov.co;%20hbahamon@minvivienda.gov.co" TargetMode="External"/><Relationship Id="rId58" Type="http://schemas.openxmlformats.org/officeDocument/2006/relationships/hyperlink" Target="mailto:tlaguilar@minenergia.gov.co" TargetMode="External"/><Relationship Id="rId66" Type="http://schemas.openxmlformats.org/officeDocument/2006/relationships/hyperlink" Target="mailto:jorge.valencia@creg.gov.co" TargetMode="External"/><Relationship Id="rId74" Type="http://schemas.openxmlformats.org/officeDocument/2006/relationships/hyperlink" Target="mailto:jarojass@minenergia.gov.co" TargetMode="External"/><Relationship Id="rId79" Type="http://schemas.openxmlformats.org/officeDocument/2006/relationships/printerSettings" Target="../printerSettings/printerSettings1.bin"/><Relationship Id="rId5" Type="http://schemas.openxmlformats.org/officeDocument/2006/relationships/hyperlink" Target="mailto:jmmoreno@minenergia.gov.co" TargetMode="External"/><Relationship Id="rId61" Type="http://schemas.openxmlformats.org/officeDocument/2006/relationships/hyperlink" Target="mailto:jrlinero@minciencias.gov.co;%20magasca@minenergia.gov.co;%20jmmoreno@minenergia.gov.co;%20jroldan@mintransporte.gov.co;%20asaer@minambiente.gov.co%20;%20sebastian.vargas@minagricultura.gov.co" TargetMode="External"/><Relationship Id="rId19" Type="http://schemas.openxmlformats.org/officeDocument/2006/relationships/hyperlink" Target="mailto:ljzuluaga@minenergia.gov.co" TargetMode="External"/><Relationship Id="rId14" Type="http://schemas.openxmlformats.org/officeDocument/2006/relationships/hyperlink" Target="mailto:tlaguilar@minenergia.gov.co" TargetMode="External"/><Relationship Id="rId22" Type="http://schemas.openxmlformats.org/officeDocument/2006/relationships/hyperlink" Target="mailto:dagrajales@minenergia.gov.co" TargetMode="External"/><Relationship Id="rId27" Type="http://schemas.openxmlformats.org/officeDocument/2006/relationships/hyperlink" Target="mailto:jmmoreno@minenergia.gov.co" TargetMode="External"/><Relationship Id="rId30" Type="http://schemas.openxmlformats.org/officeDocument/2006/relationships/hyperlink" Target="mailto:maria.yanez@anh.gov.co" TargetMode="External"/><Relationship Id="rId35" Type="http://schemas.openxmlformats.org/officeDocument/2006/relationships/hyperlink" Target="mailto:asaer@minambiente.gov.co" TargetMode="External"/><Relationship Id="rId43" Type="http://schemas.openxmlformats.org/officeDocument/2006/relationships/hyperlink" Target="mailto:lmcasta&#241;o@minenerg&#237;a.gov.co" TargetMode="External"/><Relationship Id="rId48" Type="http://schemas.openxmlformats.org/officeDocument/2006/relationships/hyperlink" Target="mailto:jorge.valencia@creg.gov.co" TargetMode="External"/><Relationship Id="rId56" Type="http://schemas.openxmlformats.org/officeDocument/2006/relationships/hyperlink" Target="mailto:daniel.colmenares@colombiaproductiva.com" TargetMode="External"/><Relationship Id="rId64" Type="http://schemas.openxmlformats.org/officeDocument/2006/relationships/hyperlink" Target="mailto:aaraujo@mintrabajo.gov.co;%20mpmoreno@minenergia.gov.co;%20blandonb@sena.edu.co" TargetMode="External"/><Relationship Id="rId69" Type="http://schemas.openxmlformats.org/officeDocument/2006/relationships/hyperlink" Target="mailto:tlaguilar@minenergia.gov.co" TargetMode="External"/><Relationship Id="rId77" Type="http://schemas.openxmlformats.org/officeDocument/2006/relationships/hyperlink" Target="mailto:jdroldan@mintransporte.gov.co" TargetMode="External"/><Relationship Id="rId8" Type="http://schemas.openxmlformats.org/officeDocument/2006/relationships/hyperlink" Target="mailto:john.escobar@anh.gov.co" TargetMode="External"/><Relationship Id="rId51" Type="http://schemas.openxmlformats.org/officeDocument/2006/relationships/hyperlink" Target="mailto:jorge.valencia@creg.gov.co" TargetMode="External"/><Relationship Id="rId72" Type="http://schemas.openxmlformats.org/officeDocument/2006/relationships/hyperlink" Target="mailto:jarojass@minenergia.gov.co" TargetMode="External"/><Relationship Id="rId80" Type="http://schemas.openxmlformats.org/officeDocument/2006/relationships/drawing" Target="../drawings/drawing1.xml"/><Relationship Id="rId3" Type="http://schemas.openxmlformats.org/officeDocument/2006/relationships/hyperlink" Target="mailto:jmmoreno@minenergia.gov.co" TargetMode="External"/><Relationship Id="rId12" Type="http://schemas.openxmlformats.org/officeDocument/2006/relationships/hyperlink" Target="mailto:jmmoreno@minenergia.gov.co" TargetMode="External"/><Relationship Id="rId17" Type="http://schemas.openxmlformats.org/officeDocument/2006/relationships/hyperlink" Target="mailto:ljzuluaga@minenergia.gov.co" TargetMode="External"/><Relationship Id="rId25" Type="http://schemas.openxmlformats.org/officeDocument/2006/relationships/hyperlink" Target="mailto:carolina.cruz@upme.gov.co" TargetMode="External"/><Relationship Id="rId33" Type="http://schemas.openxmlformats.org/officeDocument/2006/relationships/hyperlink" Target="mailto:jarojass@minenergia.gov.co" TargetMode="External"/><Relationship Id="rId38" Type="http://schemas.openxmlformats.org/officeDocument/2006/relationships/hyperlink" Target="mailto:jmmoreno@minenergia.gov.co" TargetMode="External"/><Relationship Id="rId46" Type="http://schemas.openxmlformats.org/officeDocument/2006/relationships/hyperlink" Target="mailto:jarojass@minenergia.gov.co" TargetMode="External"/><Relationship Id="rId59" Type="http://schemas.openxmlformats.org/officeDocument/2006/relationships/hyperlink" Target="mailto:jmmoreno@minenergia.gov.co" TargetMode="External"/><Relationship Id="rId67" Type="http://schemas.openxmlformats.org/officeDocument/2006/relationships/hyperlink" Target="mailto:jarojass@minenergia.gov.co" TargetMode="External"/><Relationship Id="rId20" Type="http://schemas.openxmlformats.org/officeDocument/2006/relationships/hyperlink" Target="mailto:jarojass@minenergia.gov.co" TargetMode="External"/><Relationship Id="rId41" Type="http://schemas.openxmlformats.org/officeDocument/2006/relationships/hyperlink" Target="mailto:leonhenao@ipse.gov.co" TargetMode="External"/><Relationship Id="rId54" Type="http://schemas.openxmlformats.org/officeDocument/2006/relationships/hyperlink" Target="mailto:jarojass@minenergia.gov.co" TargetMode="External"/><Relationship Id="rId62" Type="http://schemas.openxmlformats.org/officeDocument/2006/relationships/hyperlink" Target="mailto:macuellar@sgc.gov.co" TargetMode="External"/><Relationship Id="rId70" Type="http://schemas.openxmlformats.org/officeDocument/2006/relationships/hyperlink" Target="mailto:leonhenao@ipse.gov.co" TargetMode="External"/><Relationship Id="rId75" Type="http://schemas.openxmlformats.org/officeDocument/2006/relationships/hyperlink" Target="mailto:jarojass@minenergia.gov.co" TargetMode="External"/><Relationship Id="rId1" Type="http://schemas.openxmlformats.org/officeDocument/2006/relationships/hyperlink" Target="mailto:jmmoreno@minenergia.gov.co" TargetMode="External"/><Relationship Id="rId6" Type="http://schemas.openxmlformats.org/officeDocument/2006/relationships/hyperlink" Target="mailto:jmmoreno@minenergia.gov.co" TargetMode="External"/><Relationship Id="rId15" Type="http://schemas.openxmlformats.org/officeDocument/2006/relationships/hyperlink" Target="mailto:gloria.gheorghe@anm.gov.co" TargetMode="External"/><Relationship Id="rId23" Type="http://schemas.openxmlformats.org/officeDocument/2006/relationships/hyperlink" Target="mailto:jmmoreno@minenergia.gov.co" TargetMode="External"/><Relationship Id="rId28" Type="http://schemas.openxmlformats.org/officeDocument/2006/relationships/hyperlink" Target="mailto:john.escobar@anh.gov.co" TargetMode="External"/><Relationship Id="rId36" Type="http://schemas.openxmlformats.org/officeDocument/2006/relationships/hyperlink" Target="mailto:asaer@minambiente.gov.co" TargetMode="External"/><Relationship Id="rId49" Type="http://schemas.openxmlformats.org/officeDocument/2006/relationships/hyperlink" Target="mailto:ljzuluaga@minenergia.gov.co" TargetMode="External"/><Relationship Id="rId57" Type="http://schemas.openxmlformats.org/officeDocument/2006/relationships/hyperlink" Target="mailto:mpmoreno@minenerg&#237;a.gov.co" TargetMode="External"/><Relationship Id="rId10" Type="http://schemas.openxmlformats.org/officeDocument/2006/relationships/hyperlink" Target="mailto:jarojass@minenergia.gov.co" TargetMode="External"/><Relationship Id="rId31" Type="http://schemas.openxmlformats.org/officeDocument/2006/relationships/hyperlink" Target="mailto:jorge.valencia@creg.gov.co" TargetMode="External"/><Relationship Id="rId44" Type="http://schemas.openxmlformats.org/officeDocument/2006/relationships/hyperlink" Target="mailto:emmonroy@minenergia.gov.co" TargetMode="External"/><Relationship Id="rId52" Type="http://schemas.openxmlformats.org/officeDocument/2006/relationships/hyperlink" Target="mailto:carolina.cruz@upme.gov.co" TargetMode="External"/><Relationship Id="rId60" Type="http://schemas.openxmlformats.org/officeDocument/2006/relationships/hyperlink" Target="mailto:crivera@dnp.gov.co" TargetMode="External"/><Relationship Id="rId65" Type="http://schemas.openxmlformats.org/officeDocument/2006/relationships/hyperlink" Target="mailto:jonbernal@dnp.gov.co" TargetMode="External"/><Relationship Id="rId73" Type="http://schemas.openxmlformats.org/officeDocument/2006/relationships/hyperlink" Target="mailto:jarojass@minenergia.gov.co" TargetMode="External"/><Relationship Id="rId78" Type="http://schemas.openxmlformats.org/officeDocument/2006/relationships/hyperlink" Target="mailto:mpmoreno@minenergia.gov.co" TargetMode="External"/><Relationship Id="rId4" Type="http://schemas.openxmlformats.org/officeDocument/2006/relationships/hyperlink" Target="mailto:jmmoreno@minenergia.gov.co" TargetMode="External"/><Relationship Id="rId9" Type="http://schemas.openxmlformats.org/officeDocument/2006/relationships/hyperlink" Target="mailto:john.escobar@anh.gov.co" TargetMode="External"/><Relationship Id="rId13" Type="http://schemas.openxmlformats.org/officeDocument/2006/relationships/hyperlink" Target="mailto:pebustamante@minenergia.gov.co" TargetMode="External"/><Relationship Id="rId18" Type="http://schemas.openxmlformats.org/officeDocument/2006/relationships/hyperlink" Target="mailto:ljzuluaga@minenergia.gov.co" TargetMode="External"/><Relationship Id="rId39" Type="http://schemas.openxmlformats.org/officeDocument/2006/relationships/hyperlink" Target="mailto:jmmoreno@minenergia.gov.co" TargetMode="External"/><Relationship Id="rId34" Type="http://schemas.openxmlformats.org/officeDocument/2006/relationships/hyperlink" Target="mailto:aaperezt@minambiente.gov.co" TargetMode="External"/><Relationship Id="rId50" Type="http://schemas.openxmlformats.org/officeDocument/2006/relationships/hyperlink" Target="mailto:ljzuluaga@minenergia.gov.co" TargetMode="External"/><Relationship Id="rId55" Type="http://schemas.openxmlformats.org/officeDocument/2006/relationships/hyperlink" Target="mailto:asaer@minambiente.gov.co" TargetMode="External"/><Relationship Id="rId76" Type="http://schemas.openxmlformats.org/officeDocument/2006/relationships/hyperlink" Target="mailto:jarojass@minenergia.gov.co" TargetMode="External"/><Relationship Id="rId7" Type="http://schemas.openxmlformats.org/officeDocument/2006/relationships/hyperlink" Target="mailto:ligia.galvis@upme.gov.co" TargetMode="External"/><Relationship Id="rId71" Type="http://schemas.openxmlformats.org/officeDocument/2006/relationships/hyperlink" Target="mailto:jroldan@mintransporte.gov.co" TargetMode="External"/><Relationship Id="rId2" Type="http://schemas.openxmlformats.org/officeDocument/2006/relationships/hyperlink" Target="mailto:jmmoreno@minenergia.gov.co" TargetMode="External"/><Relationship Id="rId29" Type="http://schemas.openxmlformats.org/officeDocument/2006/relationships/hyperlink" Target="mailto:jarojass@minenerg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192"/>
  <sheetViews>
    <sheetView showGridLines="0" tabSelected="1" zoomScale="70" zoomScaleNormal="70" zoomScaleSheetLayoutView="20" zoomScalePageLayoutView="35" workbookViewId="0">
      <selection activeCell="G4" sqref="G4"/>
    </sheetView>
  </sheetViews>
  <sheetFormatPr baseColWidth="10" defaultColWidth="10.85546875" defaultRowHeight="33.75" customHeight="1"/>
  <cols>
    <col min="1" max="1" width="1.42578125" style="16" customWidth="1"/>
    <col min="2" max="2" width="25.42578125" style="19" customWidth="1"/>
    <col min="3" max="3" width="14.7109375" style="20" customWidth="1"/>
    <col min="4" max="4" width="54.42578125" style="19" customWidth="1"/>
    <col min="5" max="5" width="14.42578125" style="19" customWidth="1"/>
    <col min="6" max="6" width="17.42578125" style="19" customWidth="1"/>
    <col min="7" max="10" width="23.140625" style="19" customWidth="1"/>
    <col min="11" max="11" width="12.7109375" style="19" customWidth="1"/>
    <col min="12" max="12" width="13.140625" style="19" customWidth="1"/>
    <col min="13" max="13" width="12.85546875" style="19" customWidth="1"/>
    <col min="14" max="14" width="41.7109375" style="19" customWidth="1"/>
    <col min="15" max="15" width="67.140625" style="19" customWidth="1"/>
    <col min="16" max="16" width="16.28515625" style="19" customWidth="1"/>
    <col min="17" max="26" width="12.42578125" style="19" customWidth="1"/>
    <col min="27" max="27" width="11.140625" style="21" customWidth="1"/>
    <col min="28" max="32" width="14.7109375" style="21" customWidth="1"/>
    <col min="33" max="33" width="14.28515625" style="21" customWidth="1"/>
    <col min="34" max="34" width="11.140625" style="21" customWidth="1"/>
    <col min="35" max="62" width="15.7109375" style="19" customWidth="1"/>
    <col min="63" max="63" width="11.140625" style="19" customWidth="1"/>
    <col min="64" max="64" width="16.28515625" style="19" bestFit="1" customWidth="1"/>
    <col min="65" max="65" width="19" style="19" customWidth="1"/>
    <col min="66" max="66" width="14.140625" style="19" customWidth="1"/>
    <col min="67" max="67" width="15.28515625" style="19" customWidth="1"/>
    <col min="68" max="68" width="14.140625" style="19" customWidth="1"/>
    <col min="69" max="69" width="9.85546875" style="19" customWidth="1"/>
    <col min="70" max="71" width="15.28515625" style="19" customWidth="1"/>
    <col min="72" max="72" width="19" style="19" customWidth="1"/>
    <col min="73" max="73" width="14.140625" style="19" customWidth="1"/>
    <col min="74" max="74" width="15.28515625" style="19" customWidth="1"/>
    <col min="75" max="75" width="14.140625" style="19" customWidth="1"/>
    <col min="76" max="76" width="9.85546875" style="19" customWidth="1"/>
    <col min="77" max="78" width="15.28515625" style="19" customWidth="1"/>
    <col min="79" max="79" width="19" style="19" customWidth="1"/>
    <col min="80" max="80" width="14.140625" style="19" customWidth="1"/>
    <col min="81" max="81" width="15.28515625" style="19" customWidth="1"/>
    <col min="82" max="82" width="14.140625" style="19" customWidth="1"/>
    <col min="83" max="83" width="9.85546875" style="19" customWidth="1"/>
    <col min="84" max="85" width="15.28515625" style="19" customWidth="1"/>
    <col min="86" max="86" width="19" style="19" customWidth="1"/>
    <col min="87" max="87" width="14.140625" style="19" customWidth="1"/>
    <col min="88" max="88" width="15.28515625" style="19" customWidth="1"/>
    <col min="89" max="89" width="14.140625" style="19" customWidth="1"/>
    <col min="90" max="90" width="9.85546875" style="19" customWidth="1"/>
    <col min="91" max="92" width="15.28515625" style="19" customWidth="1"/>
    <col min="93" max="93" width="19" style="19" customWidth="1"/>
    <col min="94" max="94" width="14.140625" style="19" customWidth="1"/>
    <col min="95" max="95" width="15.28515625" style="19" customWidth="1"/>
    <col min="96" max="96" width="14.140625" style="19" customWidth="1"/>
    <col min="97" max="97" width="9.85546875" style="19" customWidth="1"/>
    <col min="98" max="99" width="15.28515625" style="19" customWidth="1"/>
    <col min="100" max="100" width="19" style="19" customWidth="1"/>
    <col min="101" max="101" width="14.140625" style="19" customWidth="1"/>
    <col min="102" max="102" width="15.28515625" style="19" customWidth="1"/>
    <col min="103" max="103" width="14.140625" style="19" customWidth="1"/>
    <col min="104" max="104" width="9.85546875" style="19" customWidth="1"/>
    <col min="105" max="106" width="15.28515625" style="19" customWidth="1"/>
    <col min="107" max="16384" width="10.85546875" style="19"/>
  </cols>
  <sheetData>
    <row r="1" spans="2:106" s="16" customFormat="1" ht="9" customHeight="1" thickBot="1">
      <c r="C1" s="17"/>
      <c r="AA1" s="18"/>
      <c r="AB1" s="18"/>
      <c r="AC1" s="18"/>
      <c r="AD1" s="18"/>
      <c r="AE1" s="18"/>
      <c r="AF1" s="18"/>
      <c r="AG1" s="18"/>
      <c r="AH1" s="18"/>
    </row>
    <row r="2" spans="2:106" ht="53.25" customHeight="1" thickBot="1">
      <c r="B2" s="44"/>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row>
    <row r="3" spans="2:106" ht="21" customHeight="1">
      <c r="B3" s="80" t="s">
        <v>0</v>
      </c>
      <c r="C3" s="81"/>
      <c r="D3" s="209" t="s">
        <v>387</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row>
    <row r="4" spans="2:106" ht="21" customHeight="1">
      <c r="B4" s="53" t="s">
        <v>1</v>
      </c>
      <c r="C4" s="54">
        <v>4075</v>
      </c>
      <c r="D4" s="54"/>
      <c r="E4" s="74"/>
      <c r="F4" s="75"/>
      <c r="G4" s="84" t="s">
        <v>2</v>
      </c>
      <c r="H4" s="487">
        <v>44649</v>
      </c>
      <c r="I4" s="73"/>
      <c r="J4" s="76"/>
      <c r="K4" s="84" t="s">
        <v>3</v>
      </c>
      <c r="L4" s="54"/>
      <c r="M4" s="54"/>
      <c r="N4" s="73"/>
      <c r="O4" s="73"/>
      <c r="P4" s="73"/>
      <c r="Q4" s="73"/>
      <c r="R4" s="72"/>
      <c r="S4" s="77" t="s">
        <v>4</v>
      </c>
      <c r="T4" s="77"/>
      <c r="U4" s="77"/>
      <c r="V4" s="77"/>
      <c r="W4" s="211" t="s">
        <v>220</v>
      </c>
      <c r="X4" s="77"/>
      <c r="Y4" s="77"/>
      <c r="Z4" s="176"/>
      <c r="AA4" s="77"/>
      <c r="AB4" s="211"/>
      <c r="AC4" s="211"/>
      <c r="AD4" s="211"/>
      <c r="AE4" s="211"/>
      <c r="AF4" s="211"/>
      <c r="AG4" s="211"/>
      <c r="AH4" s="76"/>
      <c r="AI4" s="79" t="s">
        <v>5</v>
      </c>
      <c r="AJ4" s="78"/>
      <c r="AK4" s="212" t="s">
        <v>389</v>
      </c>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row>
    <row r="5" spans="2:106" ht="21" customHeight="1" thickBot="1">
      <c r="B5" s="82" t="s">
        <v>6</v>
      </c>
      <c r="C5" s="83"/>
      <c r="D5" s="210" t="s">
        <v>388</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row>
    <row r="6" spans="2:106" ht="33.75" customHeight="1" thickBot="1">
      <c r="B6" s="38"/>
      <c r="C6" s="39"/>
      <c r="D6" s="39"/>
      <c r="E6" s="39"/>
      <c r="F6" s="39"/>
      <c r="G6" s="39"/>
      <c r="H6" s="39"/>
      <c r="I6" s="39"/>
      <c r="J6" s="39"/>
      <c r="K6" s="39"/>
      <c r="L6" s="39"/>
      <c r="M6" s="39"/>
      <c r="N6" s="39"/>
      <c r="O6" s="39"/>
      <c r="P6" s="39"/>
      <c r="Q6" s="41"/>
      <c r="R6" s="41" t="s">
        <v>7</v>
      </c>
      <c r="S6" s="39"/>
      <c r="T6" s="39"/>
      <c r="U6" s="39"/>
      <c r="V6" s="39"/>
      <c r="W6" s="39"/>
      <c r="X6" s="39"/>
      <c r="Y6" s="39"/>
      <c r="Z6" s="39"/>
      <c r="AA6" s="39"/>
      <c r="AB6" s="39"/>
      <c r="AC6" s="39"/>
      <c r="AD6" s="39"/>
      <c r="AE6" s="39"/>
      <c r="AF6" s="39"/>
      <c r="AG6" s="39"/>
      <c r="AH6" s="39"/>
      <c r="AI6" s="105"/>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40"/>
      <c r="BM6" s="41"/>
      <c r="BN6" s="41"/>
      <c r="BO6" s="41"/>
      <c r="BP6" s="41"/>
      <c r="BQ6" s="41"/>
      <c r="BR6" s="41"/>
      <c r="BS6" s="41"/>
      <c r="BT6" s="41"/>
      <c r="BU6" s="41"/>
      <c r="BV6" s="41"/>
      <c r="BW6" s="41"/>
      <c r="BX6" s="41"/>
      <c r="BY6" s="41"/>
      <c r="BZ6" s="41"/>
      <c r="CA6" s="41" t="s">
        <v>8</v>
      </c>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row>
    <row r="7" spans="2:106" ht="39.75" customHeight="1">
      <c r="B7" s="444" t="s">
        <v>9</v>
      </c>
      <c r="C7" s="446" t="s">
        <v>10</v>
      </c>
      <c r="D7" s="452" t="s">
        <v>11</v>
      </c>
      <c r="E7" s="446" t="s">
        <v>12</v>
      </c>
      <c r="F7" s="435" t="s">
        <v>13</v>
      </c>
      <c r="G7" s="60" t="s">
        <v>14</v>
      </c>
      <c r="H7" s="60"/>
      <c r="I7" s="60"/>
      <c r="J7" s="60"/>
      <c r="K7" s="60" t="s">
        <v>15</v>
      </c>
      <c r="L7" s="60"/>
      <c r="M7" s="60" t="s">
        <v>16</v>
      </c>
      <c r="N7" s="60"/>
      <c r="O7" s="60"/>
      <c r="P7" s="60"/>
      <c r="Q7" s="60"/>
      <c r="R7" s="60"/>
      <c r="S7" s="60"/>
      <c r="T7" s="60"/>
      <c r="U7" s="60"/>
      <c r="V7" s="60"/>
      <c r="W7" s="60"/>
      <c r="X7" s="60"/>
      <c r="Y7" s="60"/>
      <c r="Z7" s="60"/>
      <c r="AA7" s="104" t="s">
        <v>17</v>
      </c>
      <c r="AB7" s="61"/>
      <c r="AC7" s="61"/>
      <c r="AD7" s="61"/>
      <c r="AE7" s="61"/>
      <c r="AF7" s="61"/>
      <c r="AG7" s="61"/>
      <c r="AH7" s="61"/>
      <c r="AI7" s="107" t="s">
        <v>18</v>
      </c>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8"/>
      <c r="BL7" s="421" t="s">
        <v>11</v>
      </c>
      <c r="BM7" s="106" t="s">
        <v>19</v>
      </c>
      <c r="BN7" s="96"/>
      <c r="BO7" s="96"/>
      <c r="BP7" s="96"/>
      <c r="BQ7" s="106"/>
      <c r="BR7" s="106"/>
      <c r="BS7" s="106"/>
      <c r="BT7" s="106" t="s">
        <v>20</v>
      </c>
      <c r="BU7" s="96"/>
      <c r="BV7" s="96"/>
      <c r="BW7" s="96"/>
      <c r="BX7" s="106"/>
      <c r="BY7" s="106"/>
      <c r="BZ7" s="106"/>
      <c r="CA7" s="106" t="s">
        <v>21</v>
      </c>
      <c r="CB7" s="96"/>
      <c r="CC7" s="96"/>
      <c r="CD7" s="96"/>
      <c r="CE7" s="106"/>
      <c r="CF7" s="106"/>
      <c r="CG7" s="106"/>
      <c r="CH7" s="106" t="s">
        <v>22</v>
      </c>
      <c r="CI7" s="96"/>
      <c r="CJ7" s="96"/>
      <c r="CK7" s="96"/>
      <c r="CL7" s="106"/>
      <c r="CM7" s="106"/>
      <c r="CN7" s="106"/>
      <c r="CO7" s="106" t="s">
        <v>23</v>
      </c>
      <c r="CP7" s="96"/>
      <c r="CQ7" s="96"/>
      <c r="CR7" s="96"/>
      <c r="CS7" s="106"/>
      <c r="CT7" s="106"/>
      <c r="CU7" s="106"/>
      <c r="CV7" s="106" t="s">
        <v>24</v>
      </c>
      <c r="CW7" s="96"/>
      <c r="CX7" s="96"/>
      <c r="CY7" s="96"/>
      <c r="CZ7" s="106"/>
      <c r="DA7" s="106"/>
      <c r="DB7" s="106"/>
    </row>
    <row r="8" spans="2:106" ht="41.25" customHeight="1">
      <c r="B8" s="445"/>
      <c r="C8" s="447"/>
      <c r="D8" s="417"/>
      <c r="E8" s="447"/>
      <c r="F8" s="436"/>
      <c r="G8" s="417" t="s">
        <v>25</v>
      </c>
      <c r="H8" s="416" t="s">
        <v>26</v>
      </c>
      <c r="I8" s="416" t="s">
        <v>27</v>
      </c>
      <c r="J8" s="416" t="s">
        <v>28</v>
      </c>
      <c r="K8" s="416" t="s">
        <v>29</v>
      </c>
      <c r="L8" s="416" t="s">
        <v>30</v>
      </c>
      <c r="M8" s="417" t="s">
        <v>31</v>
      </c>
      <c r="N8" s="417" t="s">
        <v>32</v>
      </c>
      <c r="O8" s="416" t="s">
        <v>33</v>
      </c>
      <c r="P8" s="416" t="s">
        <v>34</v>
      </c>
      <c r="Q8" s="99" t="s">
        <v>35</v>
      </c>
      <c r="R8" s="99"/>
      <c r="S8" s="418" t="s">
        <v>276</v>
      </c>
      <c r="T8" s="418" t="s">
        <v>277</v>
      </c>
      <c r="U8" s="418" t="s">
        <v>278</v>
      </c>
      <c r="V8" s="418" t="s">
        <v>279</v>
      </c>
      <c r="W8" s="418" t="s">
        <v>280</v>
      </c>
      <c r="X8" s="418" t="s">
        <v>281</v>
      </c>
      <c r="Y8" s="418" t="s">
        <v>282</v>
      </c>
      <c r="Z8" s="418" t="s">
        <v>36</v>
      </c>
      <c r="AA8" s="419" t="s">
        <v>283</v>
      </c>
      <c r="AB8" s="419" t="s">
        <v>284</v>
      </c>
      <c r="AC8" s="419" t="s">
        <v>285</v>
      </c>
      <c r="AD8" s="419" t="s">
        <v>286</v>
      </c>
      <c r="AE8" s="419" t="s">
        <v>287</v>
      </c>
      <c r="AF8" s="419" t="s">
        <v>288</v>
      </c>
      <c r="AG8" s="419" t="s">
        <v>289</v>
      </c>
      <c r="AH8" s="424" t="s">
        <v>37</v>
      </c>
      <c r="AI8" s="100">
        <v>2022</v>
      </c>
      <c r="AJ8" s="59"/>
      <c r="AK8" s="59"/>
      <c r="AL8" s="101"/>
      <c r="AM8" s="420">
        <v>2023</v>
      </c>
      <c r="AN8" s="420"/>
      <c r="AO8" s="420"/>
      <c r="AP8" s="420"/>
      <c r="AQ8" s="420">
        <v>2024</v>
      </c>
      <c r="AR8" s="420"/>
      <c r="AS8" s="420"/>
      <c r="AT8" s="420"/>
      <c r="AU8" s="420">
        <v>2025</v>
      </c>
      <c r="AV8" s="420"/>
      <c r="AW8" s="420"/>
      <c r="AX8" s="420"/>
      <c r="AY8" s="420">
        <v>2026</v>
      </c>
      <c r="AZ8" s="420">
        <v>2026</v>
      </c>
      <c r="BA8" s="420"/>
      <c r="BB8" s="420"/>
      <c r="BC8" s="420">
        <v>2027</v>
      </c>
      <c r="BD8" s="420">
        <v>2027</v>
      </c>
      <c r="BE8" s="420"/>
      <c r="BF8" s="420"/>
      <c r="BG8" s="100">
        <v>2028</v>
      </c>
      <c r="BH8" s="59"/>
      <c r="BI8" s="59"/>
      <c r="BJ8" s="101"/>
      <c r="BK8" s="425" t="s">
        <v>37</v>
      </c>
      <c r="BL8" s="422"/>
      <c r="BM8" s="102" t="s">
        <v>38</v>
      </c>
      <c r="BN8" s="102"/>
      <c r="BO8" s="102"/>
      <c r="BP8" s="102" t="s">
        <v>39</v>
      </c>
      <c r="BQ8" s="102"/>
      <c r="BR8" s="408" t="s">
        <v>40</v>
      </c>
      <c r="BS8" s="408" t="s">
        <v>41</v>
      </c>
      <c r="BT8" s="102" t="s">
        <v>38</v>
      </c>
      <c r="BU8" s="102"/>
      <c r="BV8" s="102"/>
      <c r="BW8" s="102" t="s">
        <v>39</v>
      </c>
      <c r="BX8" s="102"/>
      <c r="BY8" s="408" t="s">
        <v>40</v>
      </c>
      <c r="BZ8" s="408" t="s">
        <v>41</v>
      </c>
      <c r="CA8" s="102" t="s">
        <v>38</v>
      </c>
      <c r="CB8" s="102"/>
      <c r="CC8" s="102"/>
      <c r="CD8" s="102" t="s">
        <v>39</v>
      </c>
      <c r="CE8" s="102"/>
      <c r="CF8" s="408" t="s">
        <v>40</v>
      </c>
      <c r="CG8" s="408" t="s">
        <v>41</v>
      </c>
      <c r="CH8" s="102" t="s">
        <v>38</v>
      </c>
      <c r="CI8" s="102"/>
      <c r="CJ8" s="102"/>
      <c r="CK8" s="102" t="s">
        <v>39</v>
      </c>
      <c r="CL8" s="102"/>
      <c r="CM8" s="408" t="s">
        <v>40</v>
      </c>
      <c r="CN8" s="408" t="s">
        <v>41</v>
      </c>
      <c r="CO8" s="102" t="s">
        <v>38</v>
      </c>
      <c r="CP8" s="102"/>
      <c r="CQ8" s="102"/>
      <c r="CR8" s="102" t="s">
        <v>39</v>
      </c>
      <c r="CS8" s="102"/>
      <c r="CT8" s="408" t="s">
        <v>40</v>
      </c>
      <c r="CU8" s="408" t="s">
        <v>41</v>
      </c>
      <c r="CV8" s="102" t="s">
        <v>38</v>
      </c>
      <c r="CW8" s="102"/>
      <c r="CX8" s="102"/>
      <c r="CY8" s="102" t="s">
        <v>39</v>
      </c>
      <c r="CZ8" s="102"/>
      <c r="DA8" s="408" t="s">
        <v>40</v>
      </c>
      <c r="DB8" s="408" t="s">
        <v>41</v>
      </c>
    </row>
    <row r="9" spans="2:106" ht="41.25" customHeight="1">
      <c r="B9" s="445"/>
      <c r="C9" s="447"/>
      <c r="D9" s="417"/>
      <c r="E9" s="447"/>
      <c r="F9" s="437"/>
      <c r="G9" s="417"/>
      <c r="H9" s="416"/>
      <c r="I9" s="416"/>
      <c r="J9" s="416"/>
      <c r="K9" s="416"/>
      <c r="L9" s="416"/>
      <c r="M9" s="417"/>
      <c r="N9" s="417"/>
      <c r="O9" s="416"/>
      <c r="P9" s="416"/>
      <c r="Q9" s="103" t="s">
        <v>42</v>
      </c>
      <c r="R9" s="103" t="s">
        <v>43</v>
      </c>
      <c r="S9" s="418"/>
      <c r="T9" s="418"/>
      <c r="U9" s="418"/>
      <c r="V9" s="418"/>
      <c r="W9" s="418"/>
      <c r="X9" s="418"/>
      <c r="Y9" s="418"/>
      <c r="Z9" s="418"/>
      <c r="AA9" s="419"/>
      <c r="AB9" s="419"/>
      <c r="AC9" s="419"/>
      <c r="AD9" s="419"/>
      <c r="AE9" s="419"/>
      <c r="AF9" s="419"/>
      <c r="AG9" s="419"/>
      <c r="AH9" s="424"/>
      <c r="AI9" s="103" t="s">
        <v>44</v>
      </c>
      <c r="AJ9" s="103" t="s">
        <v>45</v>
      </c>
      <c r="AK9" s="103" t="s">
        <v>46</v>
      </c>
      <c r="AL9" s="103" t="s">
        <v>47</v>
      </c>
      <c r="AM9" s="103" t="s">
        <v>44</v>
      </c>
      <c r="AN9" s="103" t="s">
        <v>45</v>
      </c>
      <c r="AO9" s="103" t="s">
        <v>46</v>
      </c>
      <c r="AP9" s="103" t="s">
        <v>47</v>
      </c>
      <c r="AQ9" s="183" t="s">
        <v>44</v>
      </c>
      <c r="AR9" s="183" t="s">
        <v>45</v>
      </c>
      <c r="AS9" s="183" t="s">
        <v>46</v>
      </c>
      <c r="AT9" s="183" t="s">
        <v>47</v>
      </c>
      <c r="AU9" s="183" t="s">
        <v>44</v>
      </c>
      <c r="AV9" s="183" t="s">
        <v>45</v>
      </c>
      <c r="AW9" s="183" t="s">
        <v>46</v>
      </c>
      <c r="AX9" s="183" t="s">
        <v>47</v>
      </c>
      <c r="AY9" s="183" t="s">
        <v>44</v>
      </c>
      <c r="AZ9" s="183" t="s">
        <v>45</v>
      </c>
      <c r="BA9" s="183" t="s">
        <v>46</v>
      </c>
      <c r="BB9" s="183" t="s">
        <v>47</v>
      </c>
      <c r="BC9" s="183" t="s">
        <v>44</v>
      </c>
      <c r="BD9" s="183" t="s">
        <v>45</v>
      </c>
      <c r="BE9" s="183" t="s">
        <v>46</v>
      </c>
      <c r="BF9" s="183" t="s">
        <v>47</v>
      </c>
      <c r="BG9" s="103" t="s">
        <v>44</v>
      </c>
      <c r="BH9" s="103" t="s">
        <v>45</v>
      </c>
      <c r="BI9" s="103" t="s">
        <v>46</v>
      </c>
      <c r="BJ9" s="103" t="s">
        <v>47</v>
      </c>
      <c r="BK9" s="426"/>
      <c r="BL9" s="423"/>
      <c r="BM9" s="95" t="s">
        <v>48</v>
      </c>
      <c r="BN9" s="95" t="s">
        <v>49</v>
      </c>
      <c r="BO9" s="95" t="s">
        <v>50</v>
      </c>
      <c r="BP9" s="95" t="s">
        <v>51</v>
      </c>
      <c r="BQ9" s="95" t="s">
        <v>52</v>
      </c>
      <c r="BR9" s="409"/>
      <c r="BS9" s="409"/>
      <c r="BT9" s="95" t="s">
        <v>48</v>
      </c>
      <c r="BU9" s="95" t="s">
        <v>49</v>
      </c>
      <c r="BV9" s="95" t="s">
        <v>50</v>
      </c>
      <c r="BW9" s="95" t="s">
        <v>51</v>
      </c>
      <c r="BX9" s="95" t="s">
        <v>52</v>
      </c>
      <c r="BY9" s="409"/>
      <c r="BZ9" s="409"/>
      <c r="CA9" s="95" t="s">
        <v>48</v>
      </c>
      <c r="CB9" s="95" t="s">
        <v>49</v>
      </c>
      <c r="CC9" s="95" t="s">
        <v>50</v>
      </c>
      <c r="CD9" s="95" t="s">
        <v>51</v>
      </c>
      <c r="CE9" s="95" t="s">
        <v>52</v>
      </c>
      <c r="CF9" s="409"/>
      <c r="CG9" s="409"/>
      <c r="CH9" s="95" t="s">
        <v>48</v>
      </c>
      <c r="CI9" s="95" t="s">
        <v>49</v>
      </c>
      <c r="CJ9" s="95" t="s">
        <v>50</v>
      </c>
      <c r="CK9" s="95" t="s">
        <v>51</v>
      </c>
      <c r="CL9" s="95" t="s">
        <v>52</v>
      </c>
      <c r="CM9" s="409"/>
      <c r="CN9" s="409"/>
      <c r="CO9" s="95" t="s">
        <v>48</v>
      </c>
      <c r="CP9" s="95" t="s">
        <v>49</v>
      </c>
      <c r="CQ9" s="95" t="s">
        <v>50</v>
      </c>
      <c r="CR9" s="95" t="s">
        <v>51</v>
      </c>
      <c r="CS9" s="95" t="s">
        <v>52</v>
      </c>
      <c r="CT9" s="409"/>
      <c r="CU9" s="409"/>
      <c r="CV9" s="95" t="s">
        <v>48</v>
      </c>
      <c r="CW9" s="95" t="s">
        <v>49</v>
      </c>
      <c r="CX9" s="95" t="s">
        <v>50</v>
      </c>
      <c r="CY9" s="95" t="s">
        <v>51</v>
      </c>
      <c r="CZ9" s="95" t="s">
        <v>52</v>
      </c>
      <c r="DA9" s="409"/>
      <c r="DB9" s="409"/>
    </row>
    <row r="10" spans="2:106" ht="165.75">
      <c r="B10" s="440" t="s">
        <v>805</v>
      </c>
      <c r="C10" s="449">
        <v>0.25</v>
      </c>
      <c r="D10" s="185" t="s">
        <v>290</v>
      </c>
      <c r="E10" s="213">
        <v>9.2999999999999992E-3</v>
      </c>
      <c r="F10" s="214" t="s">
        <v>247</v>
      </c>
      <c r="G10" s="215" t="s">
        <v>390</v>
      </c>
      <c r="H10" s="215" t="s">
        <v>391</v>
      </c>
      <c r="I10" s="215" t="s">
        <v>392</v>
      </c>
      <c r="J10" s="216" t="s">
        <v>393</v>
      </c>
      <c r="K10" s="217">
        <v>44743</v>
      </c>
      <c r="L10" s="218">
        <v>45657</v>
      </c>
      <c r="M10" s="219" t="s">
        <v>154</v>
      </c>
      <c r="N10" s="219" t="s">
        <v>394</v>
      </c>
      <c r="O10" s="219" t="s">
        <v>395</v>
      </c>
      <c r="P10" s="219" t="s">
        <v>155</v>
      </c>
      <c r="Q10" s="220">
        <v>0</v>
      </c>
      <c r="R10" s="221">
        <v>2022</v>
      </c>
      <c r="S10" s="220">
        <v>0.25</v>
      </c>
      <c r="T10" s="220">
        <v>0.45</v>
      </c>
      <c r="U10" s="220">
        <v>1</v>
      </c>
      <c r="V10" s="220"/>
      <c r="W10" s="222"/>
      <c r="X10" s="223"/>
      <c r="Y10" s="223"/>
      <c r="Z10" s="223">
        <v>1</v>
      </c>
      <c r="AA10" s="224">
        <v>70</v>
      </c>
      <c r="AB10" s="224">
        <v>80</v>
      </c>
      <c r="AC10" s="224">
        <v>120</v>
      </c>
      <c r="AD10" s="224"/>
      <c r="AE10" s="225"/>
      <c r="AF10" s="226"/>
      <c r="AG10" s="221"/>
      <c r="AH10" s="108">
        <f>IF(SUM(AA10:AG10)=0,"",SUM(AA10:AG10))</f>
        <v>270</v>
      </c>
      <c r="AI10" s="226">
        <f>AA10</f>
        <v>70</v>
      </c>
      <c r="AJ10" s="221" t="s">
        <v>222</v>
      </c>
      <c r="AK10" s="226"/>
      <c r="AL10" s="221"/>
      <c r="AM10" s="226">
        <f>AB10</f>
        <v>80</v>
      </c>
      <c r="AN10" s="221" t="s">
        <v>222</v>
      </c>
      <c r="AO10" s="226"/>
      <c r="AP10" s="226"/>
      <c r="AQ10" s="226">
        <f t="shared" ref="AQ10:AQ20" si="0">AC10</f>
        <v>120</v>
      </c>
      <c r="AR10" s="221" t="s">
        <v>222</v>
      </c>
      <c r="AS10" s="226"/>
      <c r="AT10" s="221"/>
      <c r="AU10" s="226"/>
      <c r="AV10" s="221"/>
      <c r="AW10" s="226"/>
      <c r="AX10" s="221"/>
      <c r="AY10" s="226"/>
      <c r="AZ10" s="221"/>
      <c r="BA10" s="226"/>
      <c r="BB10" s="221"/>
      <c r="BC10" s="226"/>
      <c r="BD10" s="221"/>
      <c r="BE10" s="226"/>
      <c r="BF10" s="221"/>
      <c r="BG10" s="246"/>
      <c r="BH10" s="372"/>
      <c r="BI10" s="246"/>
      <c r="BJ10" s="372"/>
      <c r="BK10" s="404">
        <f>IF(SUM(AI10:BJ10)=0,"",SUM(AI10:BJ10))</f>
        <v>270</v>
      </c>
      <c r="BL10" s="28" t="s">
        <v>53</v>
      </c>
      <c r="BM10" s="122"/>
      <c r="BN10" s="50" t="str">
        <f>IF(BM10="","",IF(IF(OR(P10=Desplegables!$B$5,P10=Desplegables!$B$6,),(Q10-BM10)/(Q10-S10),BM10/S10)&lt;0,0%,IF(IF(OR(P10=Desplegables!$B$5,P10=Desplegables!$B$6,),(Q10-BM10)/(Q10-S10),BM10/S10)&gt;1,100%,IF(OR(P10=Desplegables!$B$5,P10=Desplegables!$B$6,),(Q10-BM10)/(Q10-S10),BM10/S10))))</f>
        <v/>
      </c>
      <c r="BO10" s="50" t="str">
        <f>IF(BM10="","",IF(IF(OR(P10=Desplegables!$B$5,P10=Desplegables!$B$6,),(Q10-BM10)/(Q10-Z10),BM10/Z10)&lt;0,0%,IF(IF(OR(P10=Desplegables!$B$5,P10=Desplegables!$B$6,),(Q10-BM10)/(Q10-Z10),BM10/Z10)&gt;1,100%,IF(OR(P10=Desplegables!$B$5,P10=Desplegables!$B$6,),(Q10-BM10)/(Q10-Z10),BM10/Z10))))</f>
        <v/>
      </c>
      <c r="BP10" s="108"/>
      <c r="BQ10" s="50" t="str">
        <f>IF(BP10="","",IF(BP10/SUM(AI10,AK10)&gt;1,100%,BP10/SUM(AI10,AK10)))</f>
        <v/>
      </c>
      <c r="BR10" s="410">
        <f>IFERROR((SUMPRODUCT($E$10:$E$36,BN10:BN36)*100%)/SUM($E$10:$E$36),"")</f>
        <v>0</v>
      </c>
      <c r="BS10" s="410">
        <f>IFERROR((SUMPRODUCT($E$10:$E$36,BO10:BO36)*100%)/SUM($E$10:$E$36),"")</f>
        <v>0</v>
      </c>
      <c r="BT10" s="122"/>
      <c r="BU10" s="50" t="str">
        <f>IF(BT10="","",IF(IF(OR(P10=Desplegables!$B$5,P10=Desplegables!$B$6,),(Q10-BT10)/(Q10-S10),BT10/S10)&lt;0,0%,IF(IF(OR(P10=Desplegables!$B$5,P10=Desplegables!$B$6,),(Q10-BT10)/(Q10-S10),BT10/S10)&gt;1,100%,IF(OR(P10=Desplegables!$B$5,P10=Desplegables!$B$6,),(Q10-BT10)/(Q10-S10),BT10/S10))))</f>
        <v/>
      </c>
      <c r="BV10" s="50" t="str">
        <f>IF(BT10="","",IF(IF(OR(P10=Desplegables!$B$5,P10=Desplegables!$B$6,),(Q10-BT10)/(Q10-Z10),BT10/Z10)&lt;0,0%,IF(IF(OR(P10=Desplegables!$B$5,P10=Desplegables!$B$6,),(Q10-BT10)/(Q10-Z10),BT10/Z10)&gt;1,100%,IF(OR(P10=Desplegables!$B$5,P10=Desplegables!$B$6,),(Q10-BT10)/(Q10-Z10),BT10/Z10))))</f>
        <v/>
      </c>
      <c r="BW10" s="108"/>
      <c r="BX10" s="50" t="str">
        <f>IF(SUM(BP10,BW10)=0,"",IF(SUM(BP10,BW10)/SUM(AI10,AK10)&gt;1,100%,SUM(BP10,BW10)/SUM(AI10,AK10)))</f>
        <v/>
      </c>
      <c r="BY10" s="410">
        <f>IFERROR((SUMPRODUCT($E$10:$E$36,BU10:BU36)*100%)/SUM($E$10:$E$36),"")</f>
        <v>0</v>
      </c>
      <c r="BZ10" s="410">
        <f>IFERROR((SUMPRODUCT($E$10:$E$36,BV10:BV36)*100%)/SUM($E$10:$E$36),"")</f>
        <v>0</v>
      </c>
      <c r="CA10" s="122"/>
      <c r="CB10" s="50" t="str">
        <f>IF(CA10="","",IF(IF(OR(P10=Desplegables!$B$5,P10=Desplegables!$B$6,),(Q10-CA10)/(Q10-T10),CA10/T10)&lt;0,0%,IF(IF(OR(P10=Desplegables!$B$5,P10=Desplegables!$B$6,),(Q10-CA10)/(Q10-T10),CA10/T10)&gt;1,100%,IF(OR(P10=Desplegables!$B$5,P10=Desplegables!$B$6,),(Q10-CA10)/(Q10-T10),CA10/T10))))</f>
        <v/>
      </c>
      <c r="CC10" s="50" t="str">
        <f>IF(CA10="","",IF(IF(OR(P10=Desplegables!$B$5,P10=Desplegables!$B$6,),(Q10-CA10)/(Q10-Z10),IF(P10=Desplegables!$B$3,AVERAGE(CA10,BT10)/Z10,CA10/Z10))&lt;0,0%,IF(IF(OR(P10=Desplegables!$B$5,P10=Desplegables!$B$6,),(Q10-CA10)/(Q10-Z10),IF(P10=Desplegables!$B$3,AVERAGE(CA10,BT10)/Z10,CA10/Z10))&gt;1,100%,IF(OR(P10=Desplegables!$B$5,P10=Desplegables!$B$6,),(Q10-CA10)/(Q10-Z10),IF(P10=Desplegables!$B$3,AVERAGE(CA10,BT10)/Z10,CA10/Z10)))))</f>
        <v/>
      </c>
      <c r="CD10" s="108"/>
      <c r="CE10" s="50" t="str">
        <f>IF(CD10="","",IF(CD10/SUM(AM10,AO10)&gt;1,100%,CD10/SUM(AM10,AO10)))</f>
        <v/>
      </c>
      <c r="CF10" s="410">
        <f>IFERROR((SUMPRODUCT($E$10:$E$36,CB10:CB36)*100%)/SUM($E$10:$E$36),"")</f>
        <v>0</v>
      </c>
      <c r="CG10" s="410">
        <f>IFERROR((SUMPRODUCT($E$10:$E$36,CC10:CC36)*100%)/SUM($E$10:$E$36),"")</f>
        <v>0</v>
      </c>
      <c r="CH10" s="122"/>
      <c r="CI10" s="50" t="str">
        <f>IF(CH10="","",IF(IF(OR(P10=Desplegables!$B$5,P10=Desplegables!$B$6,),(Q10-CH10)/(Q10-T10),CH10/T10)&lt;0,0%,IF(IF(OR(P10=Desplegables!$B$5,P10=Desplegables!$B$6,),(Q10-CH10)/(Q10-T10),CH10/T10)&gt;1,100%,IF(OR(P10=Desplegables!$B$5,P10=Desplegables!$B$6,),(Q10-CH10)/(Q10-T10),CH10/T10))))</f>
        <v/>
      </c>
      <c r="CJ10" s="50" t="str">
        <f>IF(CH10="","",IF(IF(OR(P10=Desplegables!$B$5,P10=Desplegables!$B$6,),(Q10-CH10)/(Q10-Z10),IF(P10=Desplegables!$B$3,AVERAGE(CH10,BT10)/Z10,CH10/Z10))&lt;0,0%,IF(IF(OR(P10=Desplegables!$B$5,P10=Desplegables!$B$6,),(Q10-CH10)/(Q10-Z10),IF(P10=Desplegables!$B$3,AVERAGE(CH10,BT10)/Z10,CH10/Z10))&gt;1,100%,IF(OR(P10=Desplegables!$B$5,P10=Desplegables!$B$6,),(Q10-CH10)/(Q10-Z10),IF(P10=Desplegables!$B$3,AVERAGE(CH10,BT10)/Z10,CH10/Z10)))))</f>
        <v/>
      </c>
      <c r="CK10" s="108"/>
      <c r="CL10" s="50" t="str">
        <f>IF(SUM(CD10,CK10)=0,"",IF(SUM(CD10,CK10)/SUM(AM10,AO10)&gt;1,100%,SUM(CD10,CK10)/SUM(AM10,AO10)))</f>
        <v/>
      </c>
      <c r="CM10" s="410">
        <f>IFERROR((SUMPRODUCT($E$10:$E$36,CI10:CI36)*100%)/SUM($E$10:$E$36),"")</f>
        <v>0</v>
      </c>
      <c r="CN10" s="410">
        <f>IFERROR((SUMPRODUCT($E$10:$E$36,CJ10:CJ36)*100%)/SUM($E$10:$E$36),"")</f>
        <v>0</v>
      </c>
      <c r="CO10" s="122"/>
      <c r="CP10" s="50" t="str">
        <f>IF(CO10="","",IF(IF(OR(P10=Desplegables!$B$5,P10=Desplegables!$B$6,),(Q10-CO10)/(Q10-Z10),IF(P10=Desplegables!$B$3,CO10/#REF!,CO10/Z10))&lt;0,0%,IF(IF(OR(P10=Desplegables!$B$5,P10=Desplegables!$B$6,),(Q10-CO10)/(Q10-Z10),IF(P10=Desplegables!$B$3,CO10/#REF!,CO10/Z10))&gt;1,100%,IF(OR(P10=Desplegables!$B$5,P10=Desplegables!$B$6,),(Q10-CO10)/(Q10-Z10),IF(P10=Desplegables!$B$3,CO10/#REF!,CO10/Z10)))))</f>
        <v/>
      </c>
      <c r="CQ10" s="50" t="str">
        <f>IF(CO10="","",IF(IF(OR(P10=Desplegables!$B$5,P10=Desplegables!$B$6,),(Q10-CO10)/(Q10-Z10),IF(P10=Desplegables!$B$3,AVERAGE(CO10,CH10,BT10)/Z10,CO10/Z10))&lt;0,0%,IF(IF(OR(P10=Desplegables!$B$5,P10=Desplegables!$B$6,),(Q10-CO10)/(Q10-Z10),IF(P10=Desplegables!$B$3,AVERAGE(CO10,CH10,BT10)/Z10,CO10/Z10))&gt;1,100%,IF(OR(P10=Desplegables!$B$5,P10=Desplegables!$B$6,),(Q10-CO10)/(Q10-Z10),IF(P10=Desplegables!$B$3,AVERAGE(CO10,CH10,BT10)/Z10,CO10/Z10)))))</f>
        <v/>
      </c>
      <c r="CR10" s="108"/>
      <c r="CS10" s="50" t="str">
        <f>IF(CR10="","",IF(CR10/SUM(BG10,BI10)&gt;1,100%,CR10/SUM(BG10,BI10)))</f>
        <v/>
      </c>
      <c r="CT10" s="410">
        <f>IFERROR((SUMPRODUCT($E$10:$E$36,CP10:CP36)*100%)/SUM($E$10:$E$36),"")</f>
        <v>0</v>
      </c>
      <c r="CU10" s="410">
        <f>IFERROR((SUMPRODUCT($E$10:$E$36,CQ10:CQ36)*100%)/SUM($E$10:$E$36),"")</f>
        <v>0</v>
      </c>
      <c r="CV10" s="122"/>
      <c r="CW10" s="50" t="str">
        <f>IF(CV10="","",IF(IF(OR(P10=Desplegables!$B$5,P10=Desplegables!$B$6,),(Q10-CV10)/(Q10-Z10),IF(P10=Desplegables!$B$3,CV10/#REF!,CV10/Z10))&lt;0,0%,IF(IF(OR(P10=Desplegables!$B$5,P10=Desplegables!$B$6,),(Q10-CV10)/(Q10-Z10),IF(P10=Desplegables!$B$3,CV10/#REF!,CV10/Z10))&gt;1,100%,IF(OR(P10=Desplegables!$B$5,P10=Desplegables!$B$6,),(Q10-CV10)/(Q10-Z10),IF(P10=Desplegables!$B$3,CV10/#REF!,CV10/Z10)))))</f>
        <v/>
      </c>
      <c r="CX10" s="50" t="str">
        <f>IF(CV10="","",IF(IF(OR(P10=Desplegables!$B$5,P10=Desplegables!$B$6,),(Q10-CV10)/(Q10-Z10),IF(P10=Desplegables!$B$3,AVERAGE(CV10,CH10,BT10)/Z10,CV10/Z10))&lt;0,0%,IF(IF(OR(P10=Desplegables!$B$5,P10=Desplegables!$B$6,),(Q10-CV10)/(Q10-Z10),IF(P10=Desplegables!$B$3,AVERAGE(CV10,CH10,BT10)/Z10,CV10/Z10))&gt;1,100%,IF(OR(P10=Desplegables!$B$5,P10=Desplegables!$B$6,),(Q10-CV10)/(Q10-Z10),IF(P10=Desplegables!$B$3,AVERAGE(CV10,CH10,BT10)/Z10,CV10/Z10)))))</f>
        <v/>
      </c>
      <c r="CY10" s="108"/>
      <c r="CZ10" s="50" t="str">
        <f>IF(SUM(CR10,CY10)=0,"",IF(SUM(CR10,CY10)/SUM(BG10,BI10)&gt;1,100%,SUM(CR10,CY10)/SUM(BG10,BI10)))</f>
        <v/>
      </c>
      <c r="DA10" s="410">
        <f>IFERROR((SUMPRODUCT($E$10:$E$36,CW10:CW36)*100%)/SUM($E$10:$E$36),"")</f>
        <v>0</v>
      </c>
      <c r="DB10" s="410">
        <f>IFERROR((SUMPRODUCT($E$10:$E$36,CX10:CX36)*100%)/SUM($E$10:$E$36),"")</f>
        <v>0</v>
      </c>
    </row>
    <row r="11" spans="2:106" ht="165.75">
      <c r="B11" s="448"/>
      <c r="C11" s="410"/>
      <c r="D11" s="186" t="s">
        <v>291</v>
      </c>
      <c r="E11" s="213">
        <v>9.2999999999999992E-3</v>
      </c>
      <c r="F11" s="227" t="s">
        <v>247</v>
      </c>
      <c r="G11" s="227" t="s">
        <v>396</v>
      </c>
      <c r="H11" s="227" t="s">
        <v>397</v>
      </c>
      <c r="I11" s="227" t="s">
        <v>398</v>
      </c>
      <c r="J11" s="228" t="s">
        <v>399</v>
      </c>
      <c r="K11" s="229">
        <v>44713</v>
      </c>
      <c r="L11" s="230">
        <v>45473</v>
      </c>
      <c r="M11" s="231" t="s">
        <v>154</v>
      </c>
      <c r="N11" s="231" t="s">
        <v>400</v>
      </c>
      <c r="O11" s="148" t="s">
        <v>401</v>
      </c>
      <c r="P11" s="231" t="s">
        <v>155</v>
      </c>
      <c r="Q11" s="50">
        <v>0</v>
      </c>
      <c r="R11" s="27">
        <v>2022</v>
      </c>
      <c r="S11" s="50">
        <v>0.1</v>
      </c>
      <c r="T11" s="50">
        <v>0.5</v>
      </c>
      <c r="U11" s="50">
        <v>1</v>
      </c>
      <c r="V11" s="50"/>
      <c r="W11" s="50"/>
      <c r="X11" s="50"/>
      <c r="Y11" s="50"/>
      <c r="Z11" s="50">
        <v>1</v>
      </c>
      <c r="AA11" s="108">
        <v>94.08</v>
      </c>
      <c r="AB11" s="108">
        <v>376.32</v>
      </c>
      <c r="AC11" s="108">
        <v>470.4</v>
      </c>
      <c r="AD11" s="108"/>
      <c r="AE11" s="108"/>
      <c r="AF11" s="108"/>
      <c r="AG11" s="27"/>
      <c r="AH11" s="108">
        <f t="shared" ref="AH11:AH74" si="1">IF(SUM(AA11:AG11)=0,"",SUM(AA11:AG11))</f>
        <v>940.8</v>
      </c>
      <c r="AI11" s="108">
        <v>94.08</v>
      </c>
      <c r="AJ11" s="27" t="s">
        <v>222</v>
      </c>
      <c r="AK11" s="108"/>
      <c r="AL11" s="27"/>
      <c r="AM11" s="108">
        <v>376.32</v>
      </c>
      <c r="AN11" s="257" t="s">
        <v>222</v>
      </c>
      <c r="AO11" s="108"/>
      <c r="AP11" s="108"/>
      <c r="AQ11" s="233">
        <f t="shared" si="0"/>
        <v>470.4</v>
      </c>
      <c r="AR11" s="257" t="s">
        <v>222</v>
      </c>
      <c r="AS11" s="108"/>
      <c r="AT11" s="27"/>
      <c r="AU11" s="108"/>
      <c r="AV11" s="27"/>
      <c r="AW11" s="108"/>
      <c r="AX11" s="27"/>
      <c r="AY11" s="108"/>
      <c r="AZ11" s="27"/>
      <c r="BA11" s="108"/>
      <c r="BB11" s="27"/>
      <c r="BC11" s="108"/>
      <c r="BD11" s="27"/>
      <c r="BE11" s="108"/>
      <c r="BF11" s="27"/>
      <c r="BG11" s="233"/>
      <c r="BH11" s="257"/>
      <c r="BI11" s="233"/>
      <c r="BJ11" s="257"/>
      <c r="BK11" s="404">
        <f t="shared" ref="BK11:BK74" si="2">IF(SUM(AI11:BJ11)=0,"",SUM(AI11:BJ11))</f>
        <v>940.8</v>
      </c>
      <c r="BL11" s="28"/>
      <c r="BM11" s="122"/>
      <c r="BN11" s="50"/>
      <c r="BO11" s="50"/>
      <c r="BP11" s="108"/>
      <c r="BQ11" s="50"/>
      <c r="BR11" s="410"/>
      <c r="BS11" s="410"/>
      <c r="BT11" s="122"/>
      <c r="BU11" s="50"/>
      <c r="BV11" s="50"/>
      <c r="BW11" s="108"/>
      <c r="BX11" s="50"/>
      <c r="BY11" s="410"/>
      <c r="BZ11" s="410"/>
      <c r="CA11" s="122"/>
      <c r="CB11" s="50"/>
      <c r="CC11" s="50"/>
      <c r="CD11" s="108"/>
      <c r="CE11" s="50"/>
      <c r="CF11" s="410"/>
      <c r="CG11" s="410"/>
      <c r="CH11" s="122"/>
      <c r="CI11" s="50"/>
      <c r="CJ11" s="50"/>
      <c r="CK11" s="108"/>
      <c r="CL11" s="50"/>
      <c r="CM11" s="410"/>
      <c r="CN11" s="410"/>
      <c r="CO11" s="122"/>
      <c r="CP11" s="50"/>
      <c r="CQ11" s="50"/>
      <c r="CR11" s="108"/>
      <c r="CS11" s="50"/>
      <c r="CT11" s="410"/>
      <c r="CU11" s="410"/>
      <c r="CV11" s="122"/>
      <c r="CW11" s="50"/>
      <c r="CX11" s="50"/>
      <c r="CY11" s="108"/>
      <c r="CZ11" s="50"/>
      <c r="DA11" s="410"/>
      <c r="DB11" s="410"/>
    </row>
    <row r="12" spans="2:106" ht="127.5">
      <c r="B12" s="448"/>
      <c r="C12" s="410"/>
      <c r="D12" s="187" t="s">
        <v>292</v>
      </c>
      <c r="E12" s="213">
        <v>9.2999999999999992E-3</v>
      </c>
      <c r="F12" s="227" t="s">
        <v>247</v>
      </c>
      <c r="G12" s="227" t="s">
        <v>390</v>
      </c>
      <c r="H12" s="227" t="s">
        <v>402</v>
      </c>
      <c r="I12" s="227" t="s">
        <v>403</v>
      </c>
      <c r="J12" s="228" t="s">
        <v>404</v>
      </c>
      <c r="K12" s="232">
        <v>44743</v>
      </c>
      <c r="L12" s="232">
        <v>45657</v>
      </c>
      <c r="M12" s="231" t="s">
        <v>152</v>
      </c>
      <c r="N12" s="231" t="s">
        <v>405</v>
      </c>
      <c r="O12" s="148" t="s">
        <v>406</v>
      </c>
      <c r="P12" s="231" t="s">
        <v>155</v>
      </c>
      <c r="Q12" s="50">
        <v>0</v>
      </c>
      <c r="R12" s="27">
        <v>2022</v>
      </c>
      <c r="S12" s="50">
        <v>0.2</v>
      </c>
      <c r="T12" s="50">
        <v>0.4</v>
      </c>
      <c r="U12" s="50">
        <v>1</v>
      </c>
      <c r="V12" s="50"/>
      <c r="W12" s="50"/>
      <c r="X12" s="50"/>
      <c r="Y12" s="50"/>
      <c r="Z12" s="50">
        <v>1</v>
      </c>
      <c r="AA12" s="233">
        <v>150</v>
      </c>
      <c r="AB12" s="234">
        <v>150</v>
      </c>
      <c r="AC12" s="108">
        <v>200</v>
      </c>
      <c r="AD12" s="108"/>
      <c r="AE12" s="108"/>
      <c r="AF12" s="108"/>
      <c r="AG12" s="108"/>
      <c r="AH12" s="108">
        <f t="shared" si="1"/>
        <v>500</v>
      </c>
      <c r="AI12" s="108">
        <f>AA12</f>
        <v>150</v>
      </c>
      <c r="AJ12" s="27" t="s">
        <v>222</v>
      </c>
      <c r="AK12" s="108"/>
      <c r="AL12" s="27"/>
      <c r="AM12" s="108">
        <f t="shared" ref="AM12:AM20" si="3">AB12</f>
        <v>150</v>
      </c>
      <c r="AN12" s="27" t="s">
        <v>222</v>
      </c>
      <c r="AO12" s="108"/>
      <c r="AP12" s="27"/>
      <c r="AQ12" s="108">
        <f t="shared" si="0"/>
        <v>200</v>
      </c>
      <c r="AR12" s="27" t="s">
        <v>222</v>
      </c>
      <c r="AS12" s="108"/>
      <c r="AT12" s="27"/>
      <c r="AU12" s="108"/>
      <c r="AV12" s="27"/>
      <c r="AW12" s="108"/>
      <c r="AX12" s="27"/>
      <c r="AY12" s="108"/>
      <c r="AZ12" s="27"/>
      <c r="BA12" s="108"/>
      <c r="BB12" s="27"/>
      <c r="BC12" s="108"/>
      <c r="BD12" s="27"/>
      <c r="BE12" s="108"/>
      <c r="BF12" s="27"/>
      <c r="BG12" s="233"/>
      <c r="BH12" s="257"/>
      <c r="BI12" s="233"/>
      <c r="BJ12" s="257"/>
      <c r="BK12" s="404">
        <f t="shared" si="2"/>
        <v>500</v>
      </c>
      <c r="BL12" s="28"/>
      <c r="BM12" s="122"/>
      <c r="BN12" s="50"/>
      <c r="BO12" s="50"/>
      <c r="BP12" s="108"/>
      <c r="BQ12" s="50"/>
      <c r="BR12" s="410"/>
      <c r="BS12" s="410"/>
      <c r="BT12" s="122"/>
      <c r="BU12" s="50"/>
      <c r="BV12" s="50"/>
      <c r="BW12" s="108"/>
      <c r="BX12" s="50"/>
      <c r="BY12" s="410"/>
      <c r="BZ12" s="410"/>
      <c r="CA12" s="122"/>
      <c r="CB12" s="50"/>
      <c r="CC12" s="50"/>
      <c r="CD12" s="108"/>
      <c r="CE12" s="50"/>
      <c r="CF12" s="410"/>
      <c r="CG12" s="410"/>
      <c r="CH12" s="122"/>
      <c r="CI12" s="50"/>
      <c r="CJ12" s="50"/>
      <c r="CK12" s="108"/>
      <c r="CL12" s="50"/>
      <c r="CM12" s="410"/>
      <c r="CN12" s="410"/>
      <c r="CO12" s="122"/>
      <c r="CP12" s="50"/>
      <c r="CQ12" s="50"/>
      <c r="CR12" s="108"/>
      <c r="CS12" s="50"/>
      <c r="CT12" s="410"/>
      <c r="CU12" s="410"/>
      <c r="CV12" s="122"/>
      <c r="CW12" s="50"/>
      <c r="CX12" s="50"/>
      <c r="CY12" s="108"/>
      <c r="CZ12" s="50"/>
      <c r="DA12" s="410"/>
      <c r="DB12" s="410"/>
    </row>
    <row r="13" spans="2:106" ht="178.5">
      <c r="B13" s="448"/>
      <c r="C13" s="410"/>
      <c r="D13" s="187" t="s">
        <v>293</v>
      </c>
      <c r="E13" s="167">
        <v>9.2999999999999992E-3</v>
      </c>
      <c r="F13" s="227" t="s">
        <v>247</v>
      </c>
      <c r="G13" s="227" t="s">
        <v>390</v>
      </c>
      <c r="H13" s="227" t="s">
        <v>407</v>
      </c>
      <c r="I13" s="227" t="s">
        <v>408</v>
      </c>
      <c r="J13" s="228" t="s">
        <v>409</v>
      </c>
      <c r="K13" s="232">
        <v>44713</v>
      </c>
      <c r="L13" s="235">
        <v>46387</v>
      </c>
      <c r="M13" s="231" t="s">
        <v>154</v>
      </c>
      <c r="N13" s="231" t="s">
        <v>410</v>
      </c>
      <c r="O13" s="148" t="s">
        <v>411</v>
      </c>
      <c r="P13" s="231" t="s">
        <v>155</v>
      </c>
      <c r="Q13" s="50">
        <v>0</v>
      </c>
      <c r="R13" s="27">
        <v>2022</v>
      </c>
      <c r="S13" s="50">
        <v>0.35</v>
      </c>
      <c r="T13" s="50">
        <v>0.6</v>
      </c>
      <c r="U13" s="50">
        <v>0.7</v>
      </c>
      <c r="V13" s="50">
        <v>0.85</v>
      </c>
      <c r="W13" s="50">
        <v>1</v>
      </c>
      <c r="X13" s="50" t="s">
        <v>412</v>
      </c>
      <c r="Y13" s="50" t="s">
        <v>412</v>
      </c>
      <c r="Z13" s="50">
        <v>1</v>
      </c>
      <c r="AA13" s="108">
        <v>295</v>
      </c>
      <c r="AB13" s="234">
        <v>590</v>
      </c>
      <c r="AC13" s="108">
        <v>590</v>
      </c>
      <c r="AD13" s="108">
        <v>590</v>
      </c>
      <c r="AE13" s="108">
        <v>590</v>
      </c>
      <c r="AF13" s="108"/>
      <c r="AG13" s="108"/>
      <c r="AH13" s="108">
        <f t="shared" si="1"/>
        <v>2655</v>
      </c>
      <c r="AI13" s="108">
        <f>AA13</f>
        <v>295</v>
      </c>
      <c r="AJ13" s="27" t="s">
        <v>222</v>
      </c>
      <c r="AK13" s="108"/>
      <c r="AL13" s="27"/>
      <c r="AM13" s="108">
        <f>AB13</f>
        <v>590</v>
      </c>
      <c r="AN13" s="27" t="s">
        <v>222</v>
      </c>
      <c r="AO13" s="108"/>
      <c r="AP13" s="27"/>
      <c r="AQ13" s="108">
        <f>AC13</f>
        <v>590</v>
      </c>
      <c r="AR13" s="27" t="s">
        <v>222</v>
      </c>
      <c r="AS13" s="108"/>
      <c r="AT13" s="27"/>
      <c r="AU13" s="108">
        <f>AD13</f>
        <v>590</v>
      </c>
      <c r="AV13" s="27" t="s">
        <v>222</v>
      </c>
      <c r="AW13" s="108"/>
      <c r="AX13" s="27"/>
      <c r="AY13" s="108">
        <f>AE13</f>
        <v>590</v>
      </c>
      <c r="AZ13" s="27" t="s">
        <v>222</v>
      </c>
      <c r="BA13" s="108"/>
      <c r="BB13" s="27"/>
      <c r="BC13" s="108"/>
      <c r="BD13" s="27"/>
      <c r="BE13" s="108"/>
      <c r="BF13" s="27"/>
      <c r="BG13" s="108"/>
      <c r="BH13" s="27"/>
      <c r="BI13" s="108"/>
      <c r="BJ13" s="27"/>
      <c r="BK13" s="404">
        <f t="shared" si="2"/>
        <v>2655</v>
      </c>
      <c r="BL13" s="28"/>
      <c r="BM13" s="122"/>
      <c r="BN13" s="50"/>
      <c r="BO13" s="50"/>
      <c r="BP13" s="108"/>
      <c r="BQ13" s="50"/>
      <c r="BR13" s="410"/>
      <c r="BS13" s="410"/>
      <c r="BT13" s="122"/>
      <c r="BU13" s="50"/>
      <c r="BV13" s="50"/>
      <c r="BW13" s="108"/>
      <c r="BX13" s="50"/>
      <c r="BY13" s="410"/>
      <c r="BZ13" s="410"/>
      <c r="CA13" s="122"/>
      <c r="CB13" s="50"/>
      <c r="CC13" s="50"/>
      <c r="CD13" s="108"/>
      <c r="CE13" s="50"/>
      <c r="CF13" s="410"/>
      <c r="CG13" s="410"/>
      <c r="CH13" s="122"/>
      <c r="CI13" s="50"/>
      <c r="CJ13" s="50"/>
      <c r="CK13" s="108"/>
      <c r="CL13" s="50"/>
      <c r="CM13" s="410"/>
      <c r="CN13" s="410"/>
      <c r="CO13" s="122"/>
      <c r="CP13" s="50"/>
      <c r="CQ13" s="50"/>
      <c r="CR13" s="108"/>
      <c r="CS13" s="50"/>
      <c r="CT13" s="410"/>
      <c r="CU13" s="410"/>
      <c r="CV13" s="122"/>
      <c r="CW13" s="50"/>
      <c r="CX13" s="50"/>
      <c r="CY13" s="108"/>
      <c r="CZ13" s="50"/>
      <c r="DA13" s="410"/>
      <c r="DB13" s="410"/>
    </row>
    <row r="14" spans="2:106" ht="114.75">
      <c r="B14" s="448"/>
      <c r="C14" s="410"/>
      <c r="D14" s="187" t="s">
        <v>294</v>
      </c>
      <c r="E14" s="167">
        <v>9.2999999999999992E-3</v>
      </c>
      <c r="F14" s="227" t="s">
        <v>247</v>
      </c>
      <c r="G14" s="227" t="s">
        <v>413</v>
      </c>
      <c r="H14" s="227" t="s">
        <v>414</v>
      </c>
      <c r="I14" s="227" t="s">
        <v>415</v>
      </c>
      <c r="J14" s="228" t="s">
        <v>416</v>
      </c>
      <c r="K14" s="232">
        <v>45078</v>
      </c>
      <c r="L14" s="232">
        <v>45657</v>
      </c>
      <c r="M14" s="231" t="s">
        <v>154</v>
      </c>
      <c r="N14" s="231" t="s">
        <v>417</v>
      </c>
      <c r="O14" s="148" t="s">
        <v>418</v>
      </c>
      <c r="P14" s="231" t="s">
        <v>155</v>
      </c>
      <c r="Q14" s="50">
        <v>0</v>
      </c>
      <c r="R14" s="27">
        <v>2023</v>
      </c>
      <c r="S14" s="50"/>
      <c r="T14" s="50">
        <v>0.4</v>
      </c>
      <c r="U14" s="50">
        <v>1</v>
      </c>
      <c r="V14" s="50"/>
      <c r="W14" s="50"/>
      <c r="X14" s="50"/>
      <c r="Y14" s="50"/>
      <c r="Z14" s="50">
        <v>1</v>
      </c>
      <c r="AA14" s="108"/>
      <c r="AB14" s="234">
        <v>350</v>
      </c>
      <c r="AC14" s="108"/>
      <c r="AD14" s="108"/>
      <c r="AE14" s="108"/>
      <c r="AF14" s="108"/>
      <c r="AG14" s="108"/>
      <c r="AH14" s="108">
        <f t="shared" si="1"/>
        <v>350</v>
      </c>
      <c r="AI14" s="108"/>
      <c r="AJ14" s="27"/>
      <c r="AK14" s="108"/>
      <c r="AL14" s="27"/>
      <c r="AM14" s="108">
        <f t="shared" si="3"/>
        <v>350</v>
      </c>
      <c r="AN14" s="27" t="s">
        <v>222</v>
      </c>
      <c r="AO14" s="108"/>
      <c r="AP14" s="27"/>
      <c r="AQ14" s="108"/>
      <c r="AR14" s="27" t="s">
        <v>228</v>
      </c>
      <c r="AS14" s="108"/>
      <c r="AT14" s="27"/>
      <c r="AU14" s="108"/>
      <c r="AV14" s="27"/>
      <c r="AW14" s="108"/>
      <c r="AX14" s="27"/>
      <c r="AY14" s="108"/>
      <c r="AZ14" s="27"/>
      <c r="BA14" s="108"/>
      <c r="BB14" s="27"/>
      <c r="BC14" s="108"/>
      <c r="BD14" s="27"/>
      <c r="BE14" s="108"/>
      <c r="BF14" s="27"/>
      <c r="BG14" s="108"/>
      <c r="BH14" s="27"/>
      <c r="BI14" s="108"/>
      <c r="BJ14" s="27"/>
      <c r="BK14" s="404">
        <f t="shared" si="2"/>
        <v>350</v>
      </c>
      <c r="BL14" s="28"/>
      <c r="BM14" s="122"/>
      <c r="BN14" s="50"/>
      <c r="BO14" s="50"/>
      <c r="BP14" s="108"/>
      <c r="BQ14" s="50"/>
      <c r="BR14" s="410"/>
      <c r="BS14" s="410"/>
      <c r="BT14" s="122"/>
      <c r="BU14" s="50"/>
      <c r="BV14" s="50"/>
      <c r="BW14" s="108"/>
      <c r="BX14" s="50"/>
      <c r="BY14" s="410"/>
      <c r="BZ14" s="410"/>
      <c r="CA14" s="122"/>
      <c r="CB14" s="50"/>
      <c r="CC14" s="50"/>
      <c r="CD14" s="108"/>
      <c r="CE14" s="50"/>
      <c r="CF14" s="410"/>
      <c r="CG14" s="410"/>
      <c r="CH14" s="122"/>
      <c r="CI14" s="50"/>
      <c r="CJ14" s="50"/>
      <c r="CK14" s="108"/>
      <c r="CL14" s="50"/>
      <c r="CM14" s="410"/>
      <c r="CN14" s="410"/>
      <c r="CO14" s="122"/>
      <c r="CP14" s="50"/>
      <c r="CQ14" s="50"/>
      <c r="CR14" s="108"/>
      <c r="CS14" s="50"/>
      <c r="CT14" s="410"/>
      <c r="CU14" s="410"/>
      <c r="CV14" s="122"/>
      <c r="CW14" s="50"/>
      <c r="CX14" s="50"/>
      <c r="CY14" s="108"/>
      <c r="CZ14" s="50"/>
      <c r="DA14" s="410"/>
      <c r="DB14" s="410"/>
    </row>
    <row r="15" spans="2:106" ht="127.5">
      <c r="B15" s="448"/>
      <c r="C15" s="410"/>
      <c r="D15" s="187" t="s">
        <v>295</v>
      </c>
      <c r="E15" s="167">
        <v>9.2999999999999992E-3</v>
      </c>
      <c r="F15" s="227" t="s">
        <v>247</v>
      </c>
      <c r="G15" s="227" t="s">
        <v>419</v>
      </c>
      <c r="H15" s="227" t="s">
        <v>420</v>
      </c>
      <c r="I15" s="227" t="s">
        <v>421</v>
      </c>
      <c r="J15" s="228" t="s">
        <v>422</v>
      </c>
      <c r="K15" s="232">
        <v>44713</v>
      </c>
      <c r="L15" s="232">
        <v>45657</v>
      </c>
      <c r="M15" s="231" t="s">
        <v>154</v>
      </c>
      <c r="N15" s="231" t="s">
        <v>423</v>
      </c>
      <c r="O15" s="148" t="s">
        <v>424</v>
      </c>
      <c r="P15" s="231" t="s">
        <v>155</v>
      </c>
      <c r="Q15" s="50">
        <v>0</v>
      </c>
      <c r="R15" s="27">
        <v>2022</v>
      </c>
      <c r="S15" s="50">
        <v>0.2</v>
      </c>
      <c r="T15" s="50">
        <v>0.4</v>
      </c>
      <c r="U15" s="50">
        <v>1</v>
      </c>
      <c r="V15" s="50"/>
      <c r="W15" s="50"/>
      <c r="X15" s="50"/>
      <c r="Y15" s="50"/>
      <c r="Z15" s="50">
        <v>1</v>
      </c>
      <c r="AA15" s="108">
        <v>4370</v>
      </c>
      <c r="AB15" s="234">
        <v>4370</v>
      </c>
      <c r="AC15" s="108">
        <v>300</v>
      </c>
      <c r="AD15" s="108"/>
      <c r="AE15" s="108"/>
      <c r="AF15" s="108"/>
      <c r="AG15" s="108"/>
      <c r="AH15" s="108">
        <f t="shared" si="1"/>
        <v>9040</v>
      </c>
      <c r="AI15" s="108">
        <f>AA15</f>
        <v>4370</v>
      </c>
      <c r="AJ15" s="27" t="s">
        <v>222</v>
      </c>
      <c r="AK15" s="108"/>
      <c r="AL15" s="27"/>
      <c r="AM15" s="108">
        <f t="shared" si="3"/>
        <v>4370</v>
      </c>
      <c r="AN15" s="27" t="s">
        <v>222</v>
      </c>
      <c r="AO15" s="108"/>
      <c r="AP15" s="27"/>
      <c r="AQ15" s="108">
        <f t="shared" si="0"/>
        <v>300</v>
      </c>
      <c r="AR15" s="27" t="s">
        <v>222</v>
      </c>
      <c r="AS15" s="108"/>
      <c r="AT15" s="27"/>
      <c r="AU15" s="108"/>
      <c r="AV15" s="27"/>
      <c r="AW15" s="108"/>
      <c r="AX15" s="27"/>
      <c r="AY15" s="108"/>
      <c r="AZ15" s="27"/>
      <c r="BA15" s="108"/>
      <c r="BB15" s="27"/>
      <c r="BC15" s="108"/>
      <c r="BD15" s="27"/>
      <c r="BE15" s="108"/>
      <c r="BF15" s="27"/>
      <c r="BG15" s="108"/>
      <c r="BH15" s="27"/>
      <c r="BI15" s="108"/>
      <c r="BJ15" s="27"/>
      <c r="BK15" s="404">
        <f t="shared" si="2"/>
        <v>9040</v>
      </c>
      <c r="BL15" s="28"/>
      <c r="BM15" s="122"/>
      <c r="BN15" s="50"/>
      <c r="BO15" s="50"/>
      <c r="BP15" s="108"/>
      <c r="BQ15" s="50"/>
      <c r="BR15" s="410"/>
      <c r="BS15" s="410"/>
      <c r="BT15" s="122"/>
      <c r="BU15" s="50"/>
      <c r="BV15" s="50"/>
      <c r="BW15" s="108"/>
      <c r="BX15" s="50"/>
      <c r="BY15" s="410"/>
      <c r="BZ15" s="410"/>
      <c r="CA15" s="122"/>
      <c r="CB15" s="50"/>
      <c r="CC15" s="50"/>
      <c r="CD15" s="108"/>
      <c r="CE15" s="50"/>
      <c r="CF15" s="410"/>
      <c r="CG15" s="410"/>
      <c r="CH15" s="122"/>
      <c r="CI15" s="50"/>
      <c r="CJ15" s="50"/>
      <c r="CK15" s="108"/>
      <c r="CL15" s="50"/>
      <c r="CM15" s="410"/>
      <c r="CN15" s="410"/>
      <c r="CO15" s="122"/>
      <c r="CP15" s="50"/>
      <c r="CQ15" s="50"/>
      <c r="CR15" s="108"/>
      <c r="CS15" s="50"/>
      <c r="CT15" s="410"/>
      <c r="CU15" s="410"/>
      <c r="CV15" s="122"/>
      <c r="CW15" s="50"/>
      <c r="CX15" s="50"/>
      <c r="CY15" s="108"/>
      <c r="CZ15" s="50"/>
      <c r="DA15" s="410"/>
      <c r="DB15" s="410"/>
    </row>
    <row r="16" spans="2:106" ht="76.5">
      <c r="B16" s="448"/>
      <c r="C16" s="410"/>
      <c r="D16" s="188" t="s">
        <v>296</v>
      </c>
      <c r="E16" s="213">
        <v>9.2999999999999992E-3</v>
      </c>
      <c r="F16" s="236" t="s">
        <v>247</v>
      </c>
      <c r="G16" s="237" t="s">
        <v>425</v>
      </c>
      <c r="H16" s="237" t="s">
        <v>426</v>
      </c>
      <c r="I16" s="238" t="s">
        <v>427</v>
      </c>
      <c r="J16" s="239" t="s">
        <v>428</v>
      </c>
      <c r="K16" s="240">
        <v>44743</v>
      </c>
      <c r="L16" s="240">
        <v>45292</v>
      </c>
      <c r="M16" s="241" t="s">
        <v>154</v>
      </c>
      <c r="N16" s="241" t="s">
        <v>429</v>
      </c>
      <c r="O16" s="241" t="s">
        <v>430</v>
      </c>
      <c r="P16" s="241" t="s">
        <v>155</v>
      </c>
      <c r="Q16" s="242">
        <v>0</v>
      </c>
      <c r="R16" s="243">
        <v>2022</v>
      </c>
      <c r="S16" s="244">
        <v>0.2</v>
      </c>
      <c r="T16" s="244">
        <v>0.4</v>
      </c>
      <c r="U16" s="244">
        <v>1</v>
      </c>
      <c r="V16" s="242"/>
      <c r="W16" s="242"/>
      <c r="X16" s="242"/>
      <c r="Y16" s="242"/>
      <c r="Z16" s="242">
        <v>1</v>
      </c>
      <c r="AA16" s="245">
        <v>150</v>
      </c>
      <c r="AB16" s="246">
        <v>150</v>
      </c>
      <c r="AC16" s="246">
        <v>100</v>
      </c>
      <c r="AD16" s="246"/>
      <c r="AE16" s="246"/>
      <c r="AF16" s="246"/>
      <c r="AG16" s="246"/>
      <c r="AH16" s="108">
        <f t="shared" si="1"/>
        <v>400</v>
      </c>
      <c r="AI16" s="226">
        <f>AA16</f>
        <v>150</v>
      </c>
      <c r="AJ16" s="266" t="s">
        <v>222</v>
      </c>
      <c r="AK16" s="226"/>
      <c r="AL16" s="266"/>
      <c r="AM16" s="226">
        <f t="shared" si="3"/>
        <v>150</v>
      </c>
      <c r="AN16" s="266" t="s">
        <v>222</v>
      </c>
      <c r="AO16" s="226"/>
      <c r="AP16" s="266"/>
      <c r="AQ16" s="268">
        <f t="shared" si="0"/>
        <v>100</v>
      </c>
      <c r="AR16" s="266" t="s">
        <v>222</v>
      </c>
      <c r="AS16" s="268"/>
      <c r="AT16" s="266"/>
      <c r="AU16" s="268"/>
      <c r="AV16" s="266"/>
      <c r="AW16" s="268"/>
      <c r="AX16" s="266"/>
      <c r="AY16" s="268"/>
      <c r="AZ16" s="266"/>
      <c r="BA16" s="268"/>
      <c r="BB16" s="266"/>
      <c r="BC16" s="268"/>
      <c r="BD16" s="266"/>
      <c r="BE16" s="268"/>
      <c r="BF16" s="266"/>
      <c r="BG16" s="268"/>
      <c r="BH16" s="266"/>
      <c r="BI16" s="268"/>
      <c r="BJ16" s="266"/>
      <c r="BK16" s="404">
        <f t="shared" si="2"/>
        <v>400</v>
      </c>
      <c r="BL16" s="28"/>
      <c r="BM16" s="122"/>
      <c r="BN16" s="50"/>
      <c r="BO16" s="50"/>
      <c r="BP16" s="108"/>
      <c r="BQ16" s="50"/>
      <c r="BR16" s="410"/>
      <c r="BS16" s="410"/>
      <c r="BT16" s="122"/>
      <c r="BU16" s="50"/>
      <c r="BV16" s="50"/>
      <c r="BW16" s="108"/>
      <c r="BX16" s="50"/>
      <c r="BY16" s="410"/>
      <c r="BZ16" s="410"/>
      <c r="CA16" s="122"/>
      <c r="CB16" s="50"/>
      <c r="CC16" s="50"/>
      <c r="CD16" s="108"/>
      <c r="CE16" s="50"/>
      <c r="CF16" s="410"/>
      <c r="CG16" s="410"/>
      <c r="CH16" s="122"/>
      <c r="CI16" s="50"/>
      <c r="CJ16" s="50"/>
      <c r="CK16" s="108"/>
      <c r="CL16" s="50"/>
      <c r="CM16" s="410"/>
      <c r="CN16" s="410"/>
      <c r="CO16" s="122"/>
      <c r="CP16" s="50"/>
      <c r="CQ16" s="50"/>
      <c r="CR16" s="108"/>
      <c r="CS16" s="50"/>
      <c r="CT16" s="410"/>
      <c r="CU16" s="410"/>
      <c r="CV16" s="122"/>
      <c r="CW16" s="50"/>
      <c r="CX16" s="50"/>
      <c r="CY16" s="108"/>
      <c r="CZ16" s="50"/>
      <c r="DA16" s="410"/>
      <c r="DB16" s="410"/>
    </row>
    <row r="17" spans="2:106" ht="127.5">
      <c r="B17" s="448"/>
      <c r="C17" s="410"/>
      <c r="D17" s="189" t="s">
        <v>297</v>
      </c>
      <c r="E17" s="213">
        <v>9.2999999999999992E-3</v>
      </c>
      <c r="F17" s="227" t="s">
        <v>247</v>
      </c>
      <c r="G17" s="227" t="s">
        <v>425</v>
      </c>
      <c r="H17" s="227" t="s">
        <v>426</v>
      </c>
      <c r="I17" s="227" t="s">
        <v>427</v>
      </c>
      <c r="J17" s="239" t="s">
        <v>428</v>
      </c>
      <c r="K17" s="247">
        <v>44743</v>
      </c>
      <c r="L17" s="247">
        <v>45658</v>
      </c>
      <c r="M17" s="248" t="s">
        <v>152</v>
      </c>
      <c r="N17" s="248" t="s">
        <v>431</v>
      </c>
      <c r="O17" s="367" t="s">
        <v>432</v>
      </c>
      <c r="P17" s="249" t="s">
        <v>155</v>
      </c>
      <c r="Q17" s="250">
        <v>0</v>
      </c>
      <c r="R17" s="251">
        <v>2022</v>
      </c>
      <c r="S17" s="250">
        <v>0.2</v>
      </c>
      <c r="T17" s="250">
        <v>0.35</v>
      </c>
      <c r="U17" s="250">
        <v>0.85</v>
      </c>
      <c r="V17" s="250">
        <v>1</v>
      </c>
      <c r="W17" s="252"/>
      <c r="X17" s="252"/>
      <c r="Y17" s="50"/>
      <c r="Z17" s="250">
        <v>1</v>
      </c>
      <c r="AA17" s="108">
        <v>50</v>
      </c>
      <c r="AB17" s="108">
        <v>50</v>
      </c>
      <c r="AC17" s="108">
        <v>50</v>
      </c>
      <c r="AD17" s="108">
        <v>50</v>
      </c>
      <c r="AE17" s="108"/>
      <c r="AF17" s="108"/>
      <c r="AG17" s="108"/>
      <c r="AH17" s="108">
        <f t="shared" si="1"/>
        <v>200</v>
      </c>
      <c r="AI17" s="272">
        <f>AA17</f>
        <v>50</v>
      </c>
      <c r="AJ17" s="373" t="s">
        <v>222</v>
      </c>
      <c r="AK17" s="272"/>
      <c r="AL17" s="271"/>
      <c r="AM17" s="272">
        <f t="shared" si="3"/>
        <v>50</v>
      </c>
      <c r="AN17" s="271" t="s">
        <v>222</v>
      </c>
      <c r="AO17" s="272"/>
      <c r="AP17" s="271"/>
      <c r="AQ17" s="269">
        <f t="shared" si="0"/>
        <v>50</v>
      </c>
      <c r="AR17" s="271" t="s">
        <v>222</v>
      </c>
      <c r="AS17" s="269"/>
      <c r="AT17" s="271"/>
      <c r="AU17" s="269">
        <f>AD17</f>
        <v>50</v>
      </c>
      <c r="AV17" s="271" t="s">
        <v>222</v>
      </c>
      <c r="AW17" s="269"/>
      <c r="AX17" s="271"/>
      <c r="AY17" s="269"/>
      <c r="AZ17" s="271"/>
      <c r="BA17" s="269"/>
      <c r="BB17" s="271"/>
      <c r="BC17" s="269"/>
      <c r="BD17" s="271"/>
      <c r="BE17" s="269"/>
      <c r="BF17" s="271"/>
      <c r="BG17" s="278"/>
      <c r="BH17" s="374"/>
      <c r="BI17" s="278"/>
      <c r="BJ17" s="374"/>
      <c r="BK17" s="404">
        <f t="shared" si="2"/>
        <v>200</v>
      </c>
      <c r="BL17" s="28"/>
      <c r="BM17" s="122"/>
      <c r="BN17" s="50"/>
      <c r="BO17" s="50"/>
      <c r="BP17" s="108"/>
      <c r="BQ17" s="50"/>
      <c r="BR17" s="410"/>
      <c r="BS17" s="410"/>
      <c r="BT17" s="122"/>
      <c r="BU17" s="50"/>
      <c r="BV17" s="50"/>
      <c r="BW17" s="108"/>
      <c r="BX17" s="50"/>
      <c r="BY17" s="410"/>
      <c r="BZ17" s="410"/>
      <c r="CA17" s="122"/>
      <c r="CB17" s="50"/>
      <c r="CC17" s="50"/>
      <c r="CD17" s="108"/>
      <c r="CE17" s="50"/>
      <c r="CF17" s="410"/>
      <c r="CG17" s="410"/>
      <c r="CH17" s="122"/>
      <c r="CI17" s="50"/>
      <c r="CJ17" s="50"/>
      <c r="CK17" s="108"/>
      <c r="CL17" s="50"/>
      <c r="CM17" s="410"/>
      <c r="CN17" s="410"/>
      <c r="CO17" s="122"/>
      <c r="CP17" s="50"/>
      <c r="CQ17" s="50"/>
      <c r="CR17" s="108"/>
      <c r="CS17" s="50"/>
      <c r="CT17" s="410"/>
      <c r="CU17" s="410"/>
      <c r="CV17" s="122"/>
      <c r="CW17" s="50"/>
      <c r="CX17" s="50"/>
      <c r="CY17" s="108"/>
      <c r="CZ17" s="50"/>
      <c r="DA17" s="410"/>
      <c r="DB17" s="410"/>
    </row>
    <row r="18" spans="2:106" ht="89.25">
      <c r="B18" s="448"/>
      <c r="C18" s="410"/>
      <c r="D18" s="190" t="s">
        <v>298</v>
      </c>
      <c r="E18" s="213">
        <v>9.2999999999999992E-3</v>
      </c>
      <c r="F18" s="227" t="s">
        <v>247</v>
      </c>
      <c r="G18" s="148" t="s">
        <v>425</v>
      </c>
      <c r="H18" s="148" t="s">
        <v>433</v>
      </c>
      <c r="I18" s="148" t="s">
        <v>434</v>
      </c>
      <c r="J18" s="239" t="s">
        <v>435</v>
      </c>
      <c r="K18" s="247">
        <v>45108</v>
      </c>
      <c r="L18" s="253">
        <v>45658</v>
      </c>
      <c r="M18" s="248" t="s">
        <v>154</v>
      </c>
      <c r="N18" s="254" t="s">
        <v>436</v>
      </c>
      <c r="O18" s="148" t="s">
        <v>437</v>
      </c>
      <c r="P18" s="231" t="s">
        <v>155</v>
      </c>
      <c r="Q18" s="250">
        <v>0</v>
      </c>
      <c r="R18" s="27">
        <v>2023</v>
      </c>
      <c r="S18" s="252"/>
      <c r="T18" s="50">
        <v>0.4</v>
      </c>
      <c r="U18" s="50">
        <v>0.7</v>
      </c>
      <c r="V18" s="50">
        <v>1</v>
      </c>
      <c r="W18" s="252"/>
      <c r="X18" s="252"/>
      <c r="Y18" s="255"/>
      <c r="Z18" s="50">
        <v>1</v>
      </c>
      <c r="AA18" s="108"/>
      <c r="AB18" s="108">
        <v>150</v>
      </c>
      <c r="AC18" s="108">
        <v>150</v>
      </c>
      <c r="AD18" s="108">
        <v>150</v>
      </c>
      <c r="AE18" s="108"/>
      <c r="AF18" s="108"/>
      <c r="AG18" s="108"/>
      <c r="AH18" s="108">
        <f t="shared" si="1"/>
        <v>450</v>
      </c>
      <c r="AI18" s="272"/>
      <c r="AJ18" s="373"/>
      <c r="AK18" s="272"/>
      <c r="AL18" s="271"/>
      <c r="AM18" s="272">
        <f t="shared" si="3"/>
        <v>150</v>
      </c>
      <c r="AN18" s="271" t="s">
        <v>222</v>
      </c>
      <c r="AO18" s="272"/>
      <c r="AP18" s="271"/>
      <c r="AQ18" s="269">
        <f t="shared" si="0"/>
        <v>150</v>
      </c>
      <c r="AR18" s="271" t="s">
        <v>222</v>
      </c>
      <c r="AS18" s="269"/>
      <c r="AT18" s="271"/>
      <c r="AU18" s="269">
        <f>AD18</f>
        <v>150</v>
      </c>
      <c r="AV18" s="271" t="s">
        <v>222</v>
      </c>
      <c r="AW18" s="269"/>
      <c r="AX18" s="271"/>
      <c r="AY18" s="269"/>
      <c r="AZ18" s="271"/>
      <c r="BA18" s="269"/>
      <c r="BB18" s="271"/>
      <c r="BC18" s="269"/>
      <c r="BD18" s="271"/>
      <c r="BE18" s="269"/>
      <c r="BF18" s="271"/>
      <c r="BG18" s="278"/>
      <c r="BH18" s="374"/>
      <c r="BI18" s="278"/>
      <c r="BJ18" s="374"/>
      <c r="BK18" s="404">
        <f t="shared" si="2"/>
        <v>450</v>
      </c>
      <c r="BL18" s="28"/>
      <c r="BM18" s="122"/>
      <c r="BN18" s="50"/>
      <c r="BO18" s="50"/>
      <c r="BP18" s="108"/>
      <c r="BQ18" s="50"/>
      <c r="BR18" s="410"/>
      <c r="BS18" s="410"/>
      <c r="BT18" s="122"/>
      <c r="BU18" s="50"/>
      <c r="BV18" s="50"/>
      <c r="BW18" s="108"/>
      <c r="BX18" s="50"/>
      <c r="BY18" s="410"/>
      <c r="BZ18" s="410"/>
      <c r="CA18" s="122"/>
      <c r="CB18" s="50"/>
      <c r="CC18" s="50"/>
      <c r="CD18" s="108"/>
      <c r="CE18" s="50"/>
      <c r="CF18" s="410"/>
      <c r="CG18" s="410"/>
      <c r="CH18" s="122"/>
      <c r="CI18" s="50"/>
      <c r="CJ18" s="50"/>
      <c r="CK18" s="108"/>
      <c r="CL18" s="50"/>
      <c r="CM18" s="410"/>
      <c r="CN18" s="410"/>
      <c r="CO18" s="122"/>
      <c r="CP18" s="50"/>
      <c r="CQ18" s="50"/>
      <c r="CR18" s="108"/>
      <c r="CS18" s="50"/>
      <c r="CT18" s="410"/>
      <c r="CU18" s="410"/>
      <c r="CV18" s="122"/>
      <c r="CW18" s="50"/>
      <c r="CX18" s="50"/>
      <c r="CY18" s="108"/>
      <c r="CZ18" s="50"/>
      <c r="DA18" s="410"/>
      <c r="DB18" s="410"/>
    </row>
    <row r="19" spans="2:106" ht="76.5">
      <c r="B19" s="448"/>
      <c r="C19" s="410"/>
      <c r="D19" s="191" t="s">
        <v>299</v>
      </c>
      <c r="E19" s="213">
        <v>9.2999999999999992E-3</v>
      </c>
      <c r="F19" s="236" t="s">
        <v>247</v>
      </c>
      <c r="G19" s="238" t="s">
        <v>425</v>
      </c>
      <c r="H19" s="148" t="s">
        <v>433</v>
      </c>
      <c r="I19" s="148" t="s">
        <v>434</v>
      </c>
      <c r="J19" s="239" t="s">
        <v>435</v>
      </c>
      <c r="K19" s="247">
        <v>44743</v>
      </c>
      <c r="L19" s="253">
        <v>46388</v>
      </c>
      <c r="M19" s="248" t="s">
        <v>154</v>
      </c>
      <c r="N19" s="256" t="s">
        <v>438</v>
      </c>
      <c r="O19" s="148" t="s">
        <v>439</v>
      </c>
      <c r="P19" s="231" t="s">
        <v>155</v>
      </c>
      <c r="Q19" s="250">
        <v>0</v>
      </c>
      <c r="R19" s="257">
        <v>2022</v>
      </c>
      <c r="S19" s="258">
        <v>0.2</v>
      </c>
      <c r="T19" s="258">
        <v>0.36</v>
      </c>
      <c r="U19" s="258">
        <v>0.52</v>
      </c>
      <c r="V19" s="258">
        <v>0.68</v>
      </c>
      <c r="W19" s="258">
        <v>0.84</v>
      </c>
      <c r="X19" s="259">
        <v>1</v>
      </c>
      <c r="Y19" s="259"/>
      <c r="Z19" s="259">
        <v>1</v>
      </c>
      <c r="AA19" s="108">
        <v>50</v>
      </c>
      <c r="AB19" s="108">
        <v>50</v>
      </c>
      <c r="AC19" s="108">
        <v>50</v>
      </c>
      <c r="AD19" s="108">
        <v>50</v>
      </c>
      <c r="AE19" s="108">
        <v>50</v>
      </c>
      <c r="AF19" s="108"/>
      <c r="AG19" s="108"/>
      <c r="AH19" s="108">
        <f t="shared" si="1"/>
        <v>250</v>
      </c>
      <c r="AI19" s="272">
        <f>AA19</f>
        <v>50</v>
      </c>
      <c r="AJ19" s="373" t="s">
        <v>222</v>
      </c>
      <c r="AK19" s="272"/>
      <c r="AL19" s="271"/>
      <c r="AM19" s="272">
        <f t="shared" si="3"/>
        <v>50</v>
      </c>
      <c r="AN19" s="271" t="s">
        <v>222</v>
      </c>
      <c r="AO19" s="272"/>
      <c r="AP19" s="271"/>
      <c r="AQ19" s="269">
        <f t="shared" si="0"/>
        <v>50</v>
      </c>
      <c r="AR19" s="271" t="s">
        <v>222</v>
      </c>
      <c r="AS19" s="269"/>
      <c r="AT19" s="271"/>
      <c r="AU19" s="269">
        <f>AD19</f>
        <v>50</v>
      </c>
      <c r="AV19" s="271" t="s">
        <v>222</v>
      </c>
      <c r="AW19" s="269"/>
      <c r="AX19" s="271"/>
      <c r="AY19" s="269">
        <f>AE19</f>
        <v>50</v>
      </c>
      <c r="AZ19" s="271" t="s">
        <v>222</v>
      </c>
      <c r="BA19" s="269"/>
      <c r="BB19" s="271"/>
      <c r="BC19" s="269"/>
      <c r="BD19" s="271" t="s">
        <v>228</v>
      </c>
      <c r="BE19" s="269"/>
      <c r="BF19" s="271"/>
      <c r="BG19" s="278"/>
      <c r="BH19" s="374"/>
      <c r="BI19" s="278"/>
      <c r="BJ19" s="374"/>
      <c r="BK19" s="404">
        <f t="shared" si="2"/>
        <v>250</v>
      </c>
      <c r="BL19" s="28"/>
      <c r="BM19" s="122"/>
      <c r="BN19" s="50"/>
      <c r="BO19" s="50"/>
      <c r="BP19" s="108"/>
      <c r="BQ19" s="50"/>
      <c r="BR19" s="410"/>
      <c r="BS19" s="410"/>
      <c r="BT19" s="122"/>
      <c r="BU19" s="50"/>
      <c r="BV19" s="50"/>
      <c r="BW19" s="108"/>
      <c r="BX19" s="50"/>
      <c r="BY19" s="410"/>
      <c r="BZ19" s="410"/>
      <c r="CA19" s="122"/>
      <c r="CB19" s="50"/>
      <c r="CC19" s="50"/>
      <c r="CD19" s="108"/>
      <c r="CE19" s="50"/>
      <c r="CF19" s="410"/>
      <c r="CG19" s="410"/>
      <c r="CH19" s="122"/>
      <c r="CI19" s="50"/>
      <c r="CJ19" s="50"/>
      <c r="CK19" s="108"/>
      <c r="CL19" s="50"/>
      <c r="CM19" s="410"/>
      <c r="CN19" s="410"/>
      <c r="CO19" s="122"/>
      <c r="CP19" s="50"/>
      <c r="CQ19" s="50"/>
      <c r="CR19" s="108"/>
      <c r="CS19" s="50"/>
      <c r="CT19" s="410"/>
      <c r="CU19" s="410"/>
      <c r="CV19" s="122"/>
      <c r="CW19" s="50"/>
      <c r="CX19" s="50"/>
      <c r="CY19" s="108"/>
      <c r="CZ19" s="50"/>
      <c r="DA19" s="410"/>
      <c r="DB19" s="410"/>
    </row>
    <row r="20" spans="2:106" ht="76.5">
      <c r="B20" s="448"/>
      <c r="C20" s="410"/>
      <c r="D20" s="192" t="s">
        <v>300</v>
      </c>
      <c r="E20" s="213">
        <v>9.2999999999999992E-3</v>
      </c>
      <c r="F20" s="260" t="s">
        <v>247</v>
      </c>
      <c r="G20" s="227" t="s">
        <v>390</v>
      </c>
      <c r="H20" s="261" t="s">
        <v>391</v>
      </c>
      <c r="I20" s="261" t="s">
        <v>392</v>
      </c>
      <c r="J20" s="239" t="s">
        <v>393</v>
      </c>
      <c r="K20" s="240">
        <v>44713</v>
      </c>
      <c r="L20" s="247">
        <v>46023</v>
      </c>
      <c r="M20" s="248" t="s">
        <v>152</v>
      </c>
      <c r="N20" s="256" t="s">
        <v>440</v>
      </c>
      <c r="O20" s="148" t="s">
        <v>441</v>
      </c>
      <c r="P20" s="231" t="s">
        <v>155</v>
      </c>
      <c r="Q20" s="50">
        <v>0</v>
      </c>
      <c r="R20" s="27">
        <v>2022</v>
      </c>
      <c r="S20" s="50">
        <v>0.15</v>
      </c>
      <c r="T20" s="50">
        <v>0.4</v>
      </c>
      <c r="U20" s="50">
        <v>0.55000000000000004</v>
      </c>
      <c r="V20" s="50">
        <v>0.7</v>
      </c>
      <c r="W20" s="262">
        <v>1</v>
      </c>
      <c r="X20" s="255"/>
      <c r="Y20" s="255"/>
      <c r="Z20" s="262">
        <v>1</v>
      </c>
      <c r="AA20" s="108">
        <v>200</v>
      </c>
      <c r="AB20" s="108">
        <v>200</v>
      </c>
      <c r="AC20" s="108">
        <v>200</v>
      </c>
      <c r="AD20" s="108">
        <v>112</v>
      </c>
      <c r="AE20" s="108"/>
      <c r="AF20" s="108"/>
      <c r="AG20" s="108"/>
      <c r="AH20" s="108">
        <f t="shared" si="1"/>
        <v>712</v>
      </c>
      <c r="AI20" s="272">
        <f>AA20</f>
        <v>200</v>
      </c>
      <c r="AJ20" s="373" t="s">
        <v>222</v>
      </c>
      <c r="AK20" s="272"/>
      <c r="AL20" s="271"/>
      <c r="AM20" s="272">
        <f t="shared" si="3"/>
        <v>200</v>
      </c>
      <c r="AN20" s="271" t="s">
        <v>222</v>
      </c>
      <c r="AO20" s="272"/>
      <c r="AP20" s="271"/>
      <c r="AQ20" s="269">
        <f t="shared" si="0"/>
        <v>200</v>
      </c>
      <c r="AR20" s="271" t="s">
        <v>222</v>
      </c>
      <c r="AS20" s="269"/>
      <c r="AT20" s="271"/>
      <c r="AU20" s="269">
        <f>AD20</f>
        <v>112</v>
      </c>
      <c r="AV20" s="271" t="s">
        <v>222</v>
      </c>
      <c r="AW20" s="269"/>
      <c r="AX20" s="271"/>
      <c r="AY20" s="269"/>
      <c r="AZ20" s="271" t="s">
        <v>228</v>
      </c>
      <c r="BA20" s="269"/>
      <c r="BB20" s="271"/>
      <c r="BC20" s="269"/>
      <c r="BD20" s="271"/>
      <c r="BE20" s="269"/>
      <c r="BF20" s="271"/>
      <c r="BG20" s="278"/>
      <c r="BH20" s="374"/>
      <c r="BI20" s="278"/>
      <c r="BJ20" s="374"/>
      <c r="BK20" s="404">
        <f t="shared" si="2"/>
        <v>712</v>
      </c>
      <c r="BL20" s="28"/>
      <c r="BM20" s="122"/>
      <c r="BN20" s="50"/>
      <c r="BO20" s="50"/>
      <c r="BP20" s="108"/>
      <c r="BQ20" s="50"/>
      <c r="BR20" s="410"/>
      <c r="BS20" s="410"/>
      <c r="BT20" s="122"/>
      <c r="BU20" s="50"/>
      <c r="BV20" s="50"/>
      <c r="BW20" s="108"/>
      <c r="BX20" s="50"/>
      <c r="BY20" s="410"/>
      <c r="BZ20" s="410"/>
      <c r="CA20" s="122"/>
      <c r="CB20" s="50"/>
      <c r="CC20" s="50"/>
      <c r="CD20" s="108"/>
      <c r="CE20" s="50"/>
      <c r="CF20" s="410"/>
      <c r="CG20" s="410"/>
      <c r="CH20" s="122"/>
      <c r="CI20" s="50"/>
      <c r="CJ20" s="50"/>
      <c r="CK20" s="108"/>
      <c r="CL20" s="50"/>
      <c r="CM20" s="410"/>
      <c r="CN20" s="410"/>
      <c r="CO20" s="122"/>
      <c r="CP20" s="50"/>
      <c r="CQ20" s="50"/>
      <c r="CR20" s="108"/>
      <c r="CS20" s="50"/>
      <c r="CT20" s="410"/>
      <c r="CU20" s="410"/>
      <c r="CV20" s="122"/>
      <c r="CW20" s="50"/>
      <c r="CX20" s="50"/>
      <c r="CY20" s="108"/>
      <c r="CZ20" s="50"/>
      <c r="DA20" s="410"/>
      <c r="DB20" s="410"/>
    </row>
    <row r="21" spans="2:106" ht="216.75">
      <c r="B21" s="448"/>
      <c r="C21" s="410"/>
      <c r="D21" s="192" t="s">
        <v>301</v>
      </c>
      <c r="E21" s="213">
        <v>9.2999999999999992E-3</v>
      </c>
      <c r="F21" s="260" t="s">
        <v>247</v>
      </c>
      <c r="G21" s="261" t="s">
        <v>442</v>
      </c>
      <c r="H21" s="261" t="s">
        <v>443</v>
      </c>
      <c r="I21" s="261" t="s">
        <v>444</v>
      </c>
      <c r="J21" s="239" t="s">
        <v>445</v>
      </c>
      <c r="K21" s="247">
        <v>44927</v>
      </c>
      <c r="L21" s="247">
        <v>46022</v>
      </c>
      <c r="M21" s="248" t="s">
        <v>154</v>
      </c>
      <c r="N21" s="254" t="s">
        <v>446</v>
      </c>
      <c r="O21" s="231" t="s">
        <v>447</v>
      </c>
      <c r="P21" s="231" t="s">
        <v>155</v>
      </c>
      <c r="Q21" s="50">
        <v>0</v>
      </c>
      <c r="R21" s="27">
        <v>2022</v>
      </c>
      <c r="S21" s="50"/>
      <c r="T21" s="50">
        <v>0.45</v>
      </c>
      <c r="U21" s="50">
        <v>0.95</v>
      </c>
      <c r="V21" s="50">
        <v>1</v>
      </c>
      <c r="W21" s="50"/>
      <c r="X21" s="255"/>
      <c r="Y21" s="255"/>
      <c r="Z21" s="50">
        <v>1</v>
      </c>
      <c r="AA21" s="108"/>
      <c r="AB21" s="263">
        <v>150</v>
      </c>
      <c r="AC21" s="263">
        <v>240</v>
      </c>
      <c r="AD21" s="263">
        <v>5</v>
      </c>
      <c r="AE21" s="108"/>
      <c r="AF21" s="108"/>
      <c r="AG21" s="108"/>
      <c r="AH21" s="108">
        <f t="shared" si="1"/>
        <v>395</v>
      </c>
      <c r="AI21" s="272"/>
      <c r="AJ21" s="375"/>
      <c r="AK21" s="272"/>
      <c r="AL21" s="374"/>
      <c r="AM21" s="272">
        <v>150</v>
      </c>
      <c r="AN21" s="376" t="s">
        <v>222</v>
      </c>
      <c r="AO21" s="272"/>
      <c r="AP21" s="271"/>
      <c r="AQ21" s="276">
        <v>240</v>
      </c>
      <c r="AR21" s="377" t="s">
        <v>224</v>
      </c>
      <c r="AS21" s="269"/>
      <c r="AT21" s="271"/>
      <c r="AU21" s="276">
        <v>5</v>
      </c>
      <c r="AV21" s="377" t="s">
        <v>222</v>
      </c>
      <c r="AW21" s="269"/>
      <c r="AX21" s="271"/>
      <c r="AY21" s="269"/>
      <c r="AZ21" s="271"/>
      <c r="BA21" s="269"/>
      <c r="BB21" s="271"/>
      <c r="BC21" s="269"/>
      <c r="BD21" s="271"/>
      <c r="BE21" s="269"/>
      <c r="BF21" s="271"/>
      <c r="BG21" s="278"/>
      <c r="BH21" s="374"/>
      <c r="BI21" s="278"/>
      <c r="BJ21" s="374"/>
      <c r="BK21" s="404">
        <f t="shared" si="2"/>
        <v>395</v>
      </c>
      <c r="BL21" s="28"/>
      <c r="BM21" s="122"/>
      <c r="BN21" s="50"/>
      <c r="BO21" s="50"/>
      <c r="BP21" s="108"/>
      <c r="BQ21" s="50"/>
      <c r="BR21" s="410"/>
      <c r="BS21" s="410"/>
      <c r="BT21" s="122"/>
      <c r="BU21" s="50"/>
      <c r="BV21" s="50"/>
      <c r="BW21" s="108"/>
      <c r="BX21" s="50"/>
      <c r="BY21" s="410"/>
      <c r="BZ21" s="410"/>
      <c r="CA21" s="122"/>
      <c r="CB21" s="50"/>
      <c r="CC21" s="50"/>
      <c r="CD21" s="108"/>
      <c r="CE21" s="50"/>
      <c r="CF21" s="410"/>
      <c r="CG21" s="410"/>
      <c r="CH21" s="122"/>
      <c r="CI21" s="50"/>
      <c r="CJ21" s="50"/>
      <c r="CK21" s="108"/>
      <c r="CL21" s="50"/>
      <c r="CM21" s="410"/>
      <c r="CN21" s="410"/>
      <c r="CO21" s="122"/>
      <c r="CP21" s="50"/>
      <c r="CQ21" s="50"/>
      <c r="CR21" s="108"/>
      <c r="CS21" s="50"/>
      <c r="CT21" s="410"/>
      <c r="CU21" s="410"/>
      <c r="CV21" s="122"/>
      <c r="CW21" s="50"/>
      <c r="CX21" s="50"/>
      <c r="CY21" s="108"/>
      <c r="CZ21" s="50"/>
      <c r="DA21" s="410"/>
      <c r="DB21" s="410"/>
    </row>
    <row r="22" spans="2:106" ht="280.5">
      <c r="B22" s="448"/>
      <c r="C22" s="410"/>
      <c r="D22" s="192" t="s">
        <v>302</v>
      </c>
      <c r="E22" s="213">
        <v>9.2999999999999992E-3</v>
      </c>
      <c r="F22" s="260" t="s">
        <v>247</v>
      </c>
      <c r="G22" s="264" t="s">
        <v>442</v>
      </c>
      <c r="H22" s="261" t="s">
        <v>443</v>
      </c>
      <c r="I22" s="261" t="s">
        <v>444</v>
      </c>
      <c r="J22" s="239" t="s">
        <v>445</v>
      </c>
      <c r="K22" s="247">
        <v>44927</v>
      </c>
      <c r="L22" s="247">
        <v>46022</v>
      </c>
      <c r="M22" s="248" t="s">
        <v>154</v>
      </c>
      <c r="N22" s="254" t="s">
        <v>448</v>
      </c>
      <c r="O22" s="231" t="s">
        <v>449</v>
      </c>
      <c r="P22" s="231" t="s">
        <v>155</v>
      </c>
      <c r="Q22" s="50">
        <v>0</v>
      </c>
      <c r="R22" s="27">
        <v>2022</v>
      </c>
      <c r="S22" s="50"/>
      <c r="T22" s="50">
        <v>0.4</v>
      </c>
      <c r="U22" s="50">
        <v>0.9</v>
      </c>
      <c r="V22" s="50">
        <v>1</v>
      </c>
      <c r="W22" s="50"/>
      <c r="X22" s="255"/>
      <c r="Y22" s="255"/>
      <c r="Z22" s="50">
        <v>1</v>
      </c>
      <c r="AA22" s="108"/>
      <c r="AB22" s="263">
        <v>250</v>
      </c>
      <c r="AC22" s="263">
        <v>250</v>
      </c>
      <c r="AD22" s="263">
        <v>50</v>
      </c>
      <c r="AE22" s="108"/>
      <c r="AF22" s="108"/>
      <c r="AG22" s="108"/>
      <c r="AH22" s="108">
        <f t="shared" si="1"/>
        <v>550</v>
      </c>
      <c r="AI22" s="272"/>
      <c r="AJ22" s="373"/>
      <c r="AK22" s="272"/>
      <c r="AL22" s="271"/>
      <c r="AM22" s="272">
        <v>250</v>
      </c>
      <c r="AN22" s="377" t="s">
        <v>224</v>
      </c>
      <c r="AO22" s="272"/>
      <c r="AP22" s="271"/>
      <c r="AQ22" s="276">
        <v>250</v>
      </c>
      <c r="AR22" s="377" t="s">
        <v>224</v>
      </c>
      <c r="AS22" s="269"/>
      <c r="AT22" s="271"/>
      <c r="AU22" s="276">
        <v>50</v>
      </c>
      <c r="AV22" s="377" t="s">
        <v>224</v>
      </c>
      <c r="AW22" s="269"/>
      <c r="AX22" s="271"/>
      <c r="AY22" s="269"/>
      <c r="AZ22" s="271"/>
      <c r="BA22" s="269"/>
      <c r="BB22" s="271"/>
      <c r="BC22" s="269"/>
      <c r="BD22" s="271"/>
      <c r="BE22" s="269"/>
      <c r="BF22" s="271"/>
      <c r="BG22" s="278"/>
      <c r="BH22" s="374"/>
      <c r="BI22" s="278"/>
      <c r="BJ22" s="374"/>
      <c r="BK22" s="404">
        <f t="shared" si="2"/>
        <v>550</v>
      </c>
      <c r="BL22" s="28"/>
      <c r="BM22" s="122"/>
      <c r="BN22" s="50"/>
      <c r="BO22" s="50"/>
      <c r="BP22" s="108"/>
      <c r="BQ22" s="50"/>
      <c r="BR22" s="410"/>
      <c r="BS22" s="410"/>
      <c r="BT22" s="122"/>
      <c r="BU22" s="50"/>
      <c r="BV22" s="50"/>
      <c r="BW22" s="108"/>
      <c r="BX22" s="50"/>
      <c r="BY22" s="410"/>
      <c r="BZ22" s="410"/>
      <c r="CA22" s="122"/>
      <c r="CB22" s="50"/>
      <c r="CC22" s="50"/>
      <c r="CD22" s="108"/>
      <c r="CE22" s="50"/>
      <c r="CF22" s="410"/>
      <c r="CG22" s="410"/>
      <c r="CH22" s="122"/>
      <c r="CI22" s="50"/>
      <c r="CJ22" s="50"/>
      <c r="CK22" s="108"/>
      <c r="CL22" s="50"/>
      <c r="CM22" s="410"/>
      <c r="CN22" s="410"/>
      <c r="CO22" s="122"/>
      <c r="CP22" s="50"/>
      <c r="CQ22" s="50"/>
      <c r="CR22" s="108"/>
      <c r="CS22" s="50"/>
      <c r="CT22" s="410"/>
      <c r="CU22" s="410"/>
      <c r="CV22" s="122"/>
      <c r="CW22" s="50"/>
      <c r="CX22" s="50"/>
      <c r="CY22" s="108"/>
      <c r="CZ22" s="50"/>
      <c r="DA22" s="410"/>
      <c r="DB22" s="410"/>
    </row>
    <row r="23" spans="2:106" ht="114.75">
      <c r="B23" s="448"/>
      <c r="C23" s="410"/>
      <c r="D23" s="192" t="s">
        <v>303</v>
      </c>
      <c r="E23" s="213">
        <v>9.2999999999999992E-3</v>
      </c>
      <c r="F23" s="260" t="s">
        <v>247</v>
      </c>
      <c r="G23" s="261" t="s">
        <v>390</v>
      </c>
      <c r="H23" s="260" t="s">
        <v>450</v>
      </c>
      <c r="I23" s="261" t="s">
        <v>451</v>
      </c>
      <c r="J23" s="239" t="s">
        <v>409</v>
      </c>
      <c r="K23" s="247">
        <v>44713</v>
      </c>
      <c r="L23" s="247">
        <v>47118</v>
      </c>
      <c r="M23" s="248" t="s">
        <v>154</v>
      </c>
      <c r="N23" s="265" t="s">
        <v>452</v>
      </c>
      <c r="O23" s="265" t="s">
        <v>453</v>
      </c>
      <c r="P23" s="241" t="s">
        <v>155</v>
      </c>
      <c r="Q23" s="244">
        <v>0</v>
      </c>
      <c r="R23" s="266"/>
      <c r="S23" s="244">
        <v>0.15</v>
      </c>
      <c r="T23" s="244">
        <v>0.35</v>
      </c>
      <c r="U23" s="244">
        <v>0.5</v>
      </c>
      <c r="V23" s="244">
        <v>0.7</v>
      </c>
      <c r="W23" s="244">
        <v>0.8</v>
      </c>
      <c r="X23" s="244">
        <v>0.9</v>
      </c>
      <c r="Y23" s="244">
        <v>1</v>
      </c>
      <c r="Z23" s="267">
        <v>1</v>
      </c>
      <c r="AA23" s="268">
        <v>200</v>
      </c>
      <c r="AB23" s="269">
        <v>150</v>
      </c>
      <c r="AC23" s="269">
        <v>150</v>
      </c>
      <c r="AD23" s="269">
        <v>150</v>
      </c>
      <c r="AE23" s="269">
        <v>50</v>
      </c>
      <c r="AF23" s="269">
        <v>50</v>
      </c>
      <c r="AG23" s="269">
        <v>50</v>
      </c>
      <c r="AH23" s="108">
        <f t="shared" si="1"/>
        <v>800</v>
      </c>
      <c r="AI23" s="272">
        <v>150</v>
      </c>
      <c r="AJ23" s="271" t="s">
        <v>234</v>
      </c>
      <c r="AK23" s="272">
        <v>50</v>
      </c>
      <c r="AL23" s="271" t="s">
        <v>224</v>
      </c>
      <c r="AM23" s="272">
        <v>150</v>
      </c>
      <c r="AN23" s="271" t="s">
        <v>224</v>
      </c>
      <c r="AO23" s="272"/>
      <c r="AP23" s="271"/>
      <c r="AQ23" s="269">
        <v>150</v>
      </c>
      <c r="AR23" s="271" t="s">
        <v>224</v>
      </c>
      <c r="AS23" s="269"/>
      <c r="AT23" s="271"/>
      <c r="AU23" s="269">
        <v>150</v>
      </c>
      <c r="AV23" s="271" t="s">
        <v>224</v>
      </c>
      <c r="AW23" s="269"/>
      <c r="AX23" s="271"/>
      <c r="AY23" s="269">
        <v>50</v>
      </c>
      <c r="AZ23" s="271" t="s">
        <v>224</v>
      </c>
      <c r="BA23" s="269"/>
      <c r="BB23" s="271"/>
      <c r="BC23" s="269">
        <v>50</v>
      </c>
      <c r="BD23" s="271" t="s">
        <v>224</v>
      </c>
      <c r="BE23" s="269"/>
      <c r="BF23" s="271"/>
      <c r="BG23" s="269">
        <v>50</v>
      </c>
      <c r="BH23" s="271" t="s">
        <v>224</v>
      </c>
      <c r="BI23" s="269"/>
      <c r="BJ23" s="271"/>
      <c r="BK23" s="404">
        <f t="shared" si="2"/>
        <v>800</v>
      </c>
      <c r="BL23" s="28"/>
      <c r="BM23" s="122"/>
      <c r="BN23" s="50"/>
      <c r="BO23" s="50"/>
      <c r="BP23" s="108"/>
      <c r="BQ23" s="50"/>
      <c r="BR23" s="410"/>
      <c r="BS23" s="410"/>
      <c r="BT23" s="122"/>
      <c r="BU23" s="50"/>
      <c r="BV23" s="50"/>
      <c r="BW23" s="108"/>
      <c r="BX23" s="50"/>
      <c r="BY23" s="410"/>
      <c r="BZ23" s="410"/>
      <c r="CA23" s="122"/>
      <c r="CB23" s="50"/>
      <c r="CC23" s="50"/>
      <c r="CD23" s="108"/>
      <c r="CE23" s="50"/>
      <c r="CF23" s="410"/>
      <c r="CG23" s="410"/>
      <c r="CH23" s="122"/>
      <c r="CI23" s="50"/>
      <c r="CJ23" s="50"/>
      <c r="CK23" s="108"/>
      <c r="CL23" s="50"/>
      <c r="CM23" s="410"/>
      <c r="CN23" s="410"/>
      <c r="CO23" s="122"/>
      <c r="CP23" s="50"/>
      <c r="CQ23" s="50"/>
      <c r="CR23" s="108"/>
      <c r="CS23" s="50"/>
      <c r="CT23" s="410"/>
      <c r="CU23" s="410"/>
      <c r="CV23" s="122"/>
      <c r="CW23" s="50"/>
      <c r="CX23" s="50"/>
      <c r="CY23" s="108"/>
      <c r="CZ23" s="50"/>
      <c r="DA23" s="410"/>
      <c r="DB23" s="410"/>
    </row>
    <row r="24" spans="2:106" ht="89.25">
      <c r="B24" s="448"/>
      <c r="C24" s="410"/>
      <c r="D24" s="193" t="s">
        <v>304</v>
      </c>
      <c r="E24" s="213">
        <v>9.2999999999999992E-3</v>
      </c>
      <c r="F24" s="270" t="s">
        <v>247</v>
      </c>
      <c r="G24" s="264" t="s">
        <v>454</v>
      </c>
      <c r="H24" s="261" t="s">
        <v>414</v>
      </c>
      <c r="I24" s="261" t="s">
        <v>455</v>
      </c>
      <c r="J24" s="239" t="s">
        <v>456</v>
      </c>
      <c r="K24" s="247">
        <v>44927</v>
      </c>
      <c r="L24" s="247">
        <v>46022</v>
      </c>
      <c r="M24" s="248" t="s">
        <v>154</v>
      </c>
      <c r="N24" s="248" t="s">
        <v>457</v>
      </c>
      <c r="O24" s="248" t="s">
        <v>458</v>
      </c>
      <c r="P24" s="248" t="s">
        <v>155</v>
      </c>
      <c r="Q24" s="252">
        <v>0</v>
      </c>
      <c r="R24" s="271">
        <v>2023</v>
      </c>
      <c r="S24" s="252"/>
      <c r="T24" s="252">
        <v>0.25</v>
      </c>
      <c r="U24" s="252">
        <v>0.45</v>
      </c>
      <c r="V24" s="252">
        <v>1</v>
      </c>
      <c r="W24" s="252"/>
      <c r="X24" s="252"/>
      <c r="Y24" s="250"/>
      <c r="Z24" s="250">
        <v>1</v>
      </c>
      <c r="AA24" s="272"/>
      <c r="AB24" s="272">
        <v>150</v>
      </c>
      <c r="AC24" s="272">
        <v>150</v>
      </c>
      <c r="AD24" s="272"/>
      <c r="AE24" s="272"/>
      <c r="AF24" s="272"/>
      <c r="AG24" s="272"/>
      <c r="AH24" s="108">
        <f t="shared" si="1"/>
        <v>300</v>
      </c>
      <c r="AI24" s="272"/>
      <c r="AJ24" s="271"/>
      <c r="AK24" s="272"/>
      <c r="AL24" s="271"/>
      <c r="AM24" s="272">
        <f>AB24</f>
        <v>150</v>
      </c>
      <c r="AN24" s="271" t="s">
        <v>222</v>
      </c>
      <c r="AO24" s="272"/>
      <c r="AP24" s="271"/>
      <c r="AQ24" s="269">
        <f>AC24</f>
        <v>150</v>
      </c>
      <c r="AR24" s="271" t="s">
        <v>222</v>
      </c>
      <c r="AS24" s="269"/>
      <c r="AT24" s="271"/>
      <c r="AU24" s="269"/>
      <c r="AV24" s="271" t="s">
        <v>228</v>
      </c>
      <c r="AW24" s="269"/>
      <c r="AX24" s="271"/>
      <c r="AY24" s="269"/>
      <c r="AZ24" s="271"/>
      <c r="BA24" s="269"/>
      <c r="BB24" s="271"/>
      <c r="BC24" s="269"/>
      <c r="BD24" s="271"/>
      <c r="BE24" s="271"/>
      <c r="BF24" s="269"/>
      <c r="BG24" s="271"/>
      <c r="BH24" s="269"/>
      <c r="BI24" s="271"/>
      <c r="BJ24" s="366"/>
      <c r="BK24" s="404">
        <f t="shared" si="2"/>
        <v>300</v>
      </c>
      <c r="BL24" s="28"/>
      <c r="BM24" s="122"/>
      <c r="BN24" s="50"/>
      <c r="BO24" s="50"/>
      <c r="BP24" s="108"/>
      <c r="BQ24" s="50"/>
      <c r="BR24" s="410"/>
      <c r="BS24" s="410"/>
      <c r="BT24" s="122"/>
      <c r="BU24" s="50"/>
      <c r="BV24" s="50"/>
      <c r="BW24" s="108"/>
      <c r="BX24" s="50"/>
      <c r="BY24" s="410"/>
      <c r="BZ24" s="410"/>
      <c r="CA24" s="122"/>
      <c r="CB24" s="50"/>
      <c r="CC24" s="50"/>
      <c r="CD24" s="108"/>
      <c r="CE24" s="50"/>
      <c r="CF24" s="410"/>
      <c r="CG24" s="410"/>
      <c r="CH24" s="122"/>
      <c r="CI24" s="50"/>
      <c r="CJ24" s="50"/>
      <c r="CK24" s="108"/>
      <c r="CL24" s="50"/>
      <c r="CM24" s="410"/>
      <c r="CN24" s="410"/>
      <c r="CO24" s="122"/>
      <c r="CP24" s="50"/>
      <c r="CQ24" s="50"/>
      <c r="CR24" s="108"/>
      <c r="CS24" s="50"/>
      <c r="CT24" s="410"/>
      <c r="CU24" s="410"/>
      <c r="CV24" s="122"/>
      <c r="CW24" s="50"/>
      <c r="CX24" s="50"/>
      <c r="CY24" s="108"/>
      <c r="CZ24" s="50"/>
      <c r="DA24" s="410"/>
      <c r="DB24" s="410"/>
    </row>
    <row r="25" spans="2:106" ht="140.25">
      <c r="B25" s="448"/>
      <c r="C25" s="410"/>
      <c r="D25" s="192" t="s">
        <v>305</v>
      </c>
      <c r="E25" s="213">
        <v>9.2999999999999992E-3</v>
      </c>
      <c r="F25" s="260" t="s">
        <v>247</v>
      </c>
      <c r="G25" s="261" t="s">
        <v>454</v>
      </c>
      <c r="H25" s="261" t="s">
        <v>414</v>
      </c>
      <c r="I25" s="261" t="s">
        <v>455</v>
      </c>
      <c r="J25" s="239" t="s">
        <v>456</v>
      </c>
      <c r="K25" s="247">
        <v>44927</v>
      </c>
      <c r="L25" s="247">
        <v>46022</v>
      </c>
      <c r="M25" s="248" t="s">
        <v>154</v>
      </c>
      <c r="N25" s="248" t="s">
        <v>459</v>
      </c>
      <c r="O25" s="248" t="s">
        <v>460</v>
      </c>
      <c r="P25" s="248" t="s">
        <v>155</v>
      </c>
      <c r="Q25" s="50">
        <v>0</v>
      </c>
      <c r="R25" s="271">
        <v>2023</v>
      </c>
      <c r="S25" s="252"/>
      <c r="T25" s="252">
        <v>0.3</v>
      </c>
      <c r="U25" s="252">
        <v>0.6</v>
      </c>
      <c r="V25" s="252">
        <v>1</v>
      </c>
      <c r="W25" s="252"/>
      <c r="X25" s="252"/>
      <c r="Y25" s="252"/>
      <c r="Z25" s="252">
        <v>1</v>
      </c>
      <c r="AA25" s="273"/>
      <c r="AB25" s="269">
        <v>100</v>
      </c>
      <c r="AC25" s="269">
        <v>100</v>
      </c>
      <c r="AD25" s="269"/>
      <c r="AE25" s="269"/>
      <c r="AF25" s="269"/>
      <c r="AG25" s="269"/>
      <c r="AH25" s="108">
        <f t="shared" si="1"/>
        <v>200</v>
      </c>
      <c r="AI25" s="272"/>
      <c r="AJ25" s="271"/>
      <c r="AK25" s="272"/>
      <c r="AL25" s="271"/>
      <c r="AM25" s="272">
        <f>AB25</f>
        <v>100</v>
      </c>
      <c r="AN25" s="271" t="s">
        <v>222</v>
      </c>
      <c r="AO25" s="272"/>
      <c r="AP25" s="271"/>
      <c r="AQ25" s="269">
        <f>AC25</f>
        <v>100</v>
      </c>
      <c r="AR25" s="271" t="s">
        <v>222</v>
      </c>
      <c r="AS25" s="269"/>
      <c r="AT25" s="271"/>
      <c r="AU25" s="269"/>
      <c r="AV25" s="271" t="s">
        <v>228</v>
      </c>
      <c r="AW25" s="269"/>
      <c r="AX25" s="271"/>
      <c r="AY25" s="269"/>
      <c r="AZ25" s="271"/>
      <c r="BA25" s="269"/>
      <c r="BB25" s="271"/>
      <c r="BC25" s="269"/>
      <c r="BD25" s="271"/>
      <c r="BE25" s="269"/>
      <c r="BF25" s="271"/>
      <c r="BG25" s="278"/>
      <c r="BH25" s="374"/>
      <c r="BI25" s="278"/>
      <c r="BJ25" s="374"/>
      <c r="BK25" s="404">
        <f t="shared" si="2"/>
        <v>200</v>
      </c>
      <c r="BL25" s="28"/>
      <c r="BM25" s="122"/>
      <c r="BN25" s="50"/>
      <c r="BO25" s="50"/>
      <c r="BP25" s="108"/>
      <c r="BQ25" s="50"/>
      <c r="BR25" s="410"/>
      <c r="BS25" s="410"/>
      <c r="BT25" s="122"/>
      <c r="BU25" s="50"/>
      <c r="BV25" s="50"/>
      <c r="BW25" s="108"/>
      <c r="BX25" s="50"/>
      <c r="BY25" s="410"/>
      <c r="BZ25" s="410"/>
      <c r="CA25" s="122"/>
      <c r="CB25" s="50"/>
      <c r="CC25" s="50"/>
      <c r="CD25" s="108"/>
      <c r="CE25" s="50"/>
      <c r="CF25" s="410"/>
      <c r="CG25" s="410"/>
      <c r="CH25" s="122"/>
      <c r="CI25" s="50"/>
      <c r="CJ25" s="50"/>
      <c r="CK25" s="108"/>
      <c r="CL25" s="50"/>
      <c r="CM25" s="410"/>
      <c r="CN25" s="410"/>
      <c r="CO25" s="122"/>
      <c r="CP25" s="50"/>
      <c r="CQ25" s="50"/>
      <c r="CR25" s="108"/>
      <c r="CS25" s="50"/>
      <c r="CT25" s="410"/>
      <c r="CU25" s="410"/>
      <c r="CV25" s="122"/>
      <c r="CW25" s="50"/>
      <c r="CX25" s="50"/>
      <c r="CY25" s="108"/>
      <c r="CZ25" s="50"/>
      <c r="DA25" s="410"/>
      <c r="DB25" s="410"/>
    </row>
    <row r="26" spans="2:106" ht="127.5">
      <c r="B26" s="448"/>
      <c r="C26" s="410"/>
      <c r="D26" s="192" t="s">
        <v>306</v>
      </c>
      <c r="E26" s="213">
        <v>9.1999999999999998E-3</v>
      </c>
      <c r="F26" s="260" t="s">
        <v>247</v>
      </c>
      <c r="G26" s="261" t="s">
        <v>454</v>
      </c>
      <c r="H26" s="261" t="s">
        <v>414</v>
      </c>
      <c r="I26" s="261" t="s">
        <v>455</v>
      </c>
      <c r="J26" s="239" t="s">
        <v>456</v>
      </c>
      <c r="K26" s="247">
        <v>45658</v>
      </c>
      <c r="L26" s="235">
        <v>46387</v>
      </c>
      <c r="M26" s="248" t="s">
        <v>154</v>
      </c>
      <c r="N26" s="248" t="s">
        <v>461</v>
      </c>
      <c r="O26" s="248" t="s">
        <v>462</v>
      </c>
      <c r="P26" s="248" t="s">
        <v>155</v>
      </c>
      <c r="Q26" s="50">
        <v>0</v>
      </c>
      <c r="R26" s="271">
        <v>2025</v>
      </c>
      <c r="S26" s="252"/>
      <c r="T26" s="274"/>
      <c r="U26" s="274"/>
      <c r="V26" s="252">
        <v>0.3</v>
      </c>
      <c r="W26" s="252">
        <v>1</v>
      </c>
      <c r="X26" s="252"/>
      <c r="Y26" s="252"/>
      <c r="Z26" s="252">
        <v>1</v>
      </c>
      <c r="AA26" s="275"/>
      <c r="AB26" s="275"/>
      <c r="AC26" s="275"/>
      <c r="AD26" s="276">
        <v>300</v>
      </c>
      <c r="AE26" s="276">
        <v>400</v>
      </c>
      <c r="AF26" s="269"/>
      <c r="AG26" s="269"/>
      <c r="AH26" s="108">
        <f t="shared" si="1"/>
        <v>700</v>
      </c>
      <c r="AI26" s="272"/>
      <c r="AJ26" s="271"/>
      <c r="AK26" s="272"/>
      <c r="AL26" s="271"/>
      <c r="AM26" s="272"/>
      <c r="AN26" s="271"/>
      <c r="AO26" s="272"/>
      <c r="AP26" s="271"/>
      <c r="AQ26" s="269"/>
      <c r="AR26" s="271"/>
      <c r="AS26" s="269"/>
      <c r="AT26" s="271"/>
      <c r="AU26" s="276">
        <v>300</v>
      </c>
      <c r="AV26" s="377" t="s">
        <v>224</v>
      </c>
      <c r="AW26" s="269"/>
      <c r="AX26" s="271"/>
      <c r="AY26" s="276">
        <v>400</v>
      </c>
      <c r="AZ26" s="377" t="s">
        <v>224</v>
      </c>
      <c r="BA26" s="269"/>
      <c r="BB26" s="271"/>
      <c r="BC26" s="269"/>
      <c r="BD26" s="271"/>
      <c r="BE26" s="269"/>
      <c r="BF26" s="271"/>
      <c r="BG26" s="278"/>
      <c r="BH26" s="374"/>
      <c r="BI26" s="278"/>
      <c r="BJ26" s="374"/>
      <c r="BK26" s="404">
        <f t="shared" si="2"/>
        <v>700</v>
      </c>
      <c r="BL26" s="28"/>
      <c r="BM26" s="122"/>
      <c r="BN26" s="50"/>
      <c r="BO26" s="50"/>
      <c r="BP26" s="108"/>
      <c r="BQ26" s="50"/>
      <c r="BR26" s="410"/>
      <c r="BS26" s="410"/>
      <c r="BT26" s="122"/>
      <c r="BU26" s="50"/>
      <c r="BV26" s="50"/>
      <c r="BW26" s="108"/>
      <c r="BX26" s="50"/>
      <c r="BY26" s="410"/>
      <c r="BZ26" s="410"/>
      <c r="CA26" s="122"/>
      <c r="CB26" s="50"/>
      <c r="CC26" s="50"/>
      <c r="CD26" s="108"/>
      <c r="CE26" s="50"/>
      <c r="CF26" s="410"/>
      <c r="CG26" s="410"/>
      <c r="CH26" s="122"/>
      <c r="CI26" s="50"/>
      <c r="CJ26" s="50"/>
      <c r="CK26" s="108"/>
      <c r="CL26" s="50"/>
      <c r="CM26" s="410"/>
      <c r="CN26" s="410"/>
      <c r="CO26" s="122"/>
      <c r="CP26" s="50"/>
      <c r="CQ26" s="50"/>
      <c r="CR26" s="108"/>
      <c r="CS26" s="50"/>
      <c r="CT26" s="410"/>
      <c r="CU26" s="410"/>
      <c r="CV26" s="122"/>
      <c r="CW26" s="50"/>
      <c r="CX26" s="50"/>
      <c r="CY26" s="108"/>
      <c r="CZ26" s="50"/>
      <c r="DA26" s="410"/>
      <c r="DB26" s="410"/>
    </row>
    <row r="27" spans="2:106" ht="127.5">
      <c r="B27" s="448"/>
      <c r="C27" s="410"/>
      <c r="D27" s="192" t="s">
        <v>307</v>
      </c>
      <c r="E27" s="213">
        <v>9.1999999999999998E-3</v>
      </c>
      <c r="F27" s="260" t="s">
        <v>247</v>
      </c>
      <c r="G27" s="261" t="s">
        <v>390</v>
      </c>
      <c r="H27" s="261" t="s">
        <v>391</v>
      </c>
      <c r="I27" s="261" t="s">
        <v>392</v>
      </c>
      <c r="J27" s="239" t="s">
        <v>393</v>
      </c>
      <c r="K27" s="247">
        <v>44927</v>
      </c>
      <c r="L27" s="247">
        <v>46022</v>
      </c>
      <c r="M27" s="248" t="s">
        <v>154</v>
      </c>
      <c r="N27" s="248" t="s">
        <v>463</v>
      </c>
      <c r="O27" s="248" t="s">
        <v>464</v>
      </c>
      <c r="P27" s="248" t="s">
        <v>155</v>
      </c>
      <c r="Q27" s="50">
        <v>0</v>
      </c>
      <c r="R27" s="271">
        <v>2023</v>
      </c>
      <c r="S27" s="252"/>
      <c r="T27" s="252">
        <v>0.3</v>
      </c>
      <c r="U27" s="252">
        <v>0.5</v>
      </c>
      <c r="V27" s="252">
        <v>1</v>
      </c>
      <c r="W27" s="252"/>
      <c r="X27" s="252"/>
      <c r="Y27" s="252"/>
      <c r="Z27" s="252">
        <v>1</v>
      </c>
      <c r="AA27" s="269"/>
      <c r="AB27" s="269">
        <v>100</v>
      </c>
      <c r="AC27" s="269">
        <v>150</v>
      </c>
      <c r="AD27" s="269">
        <v>150</v>
      </c>
      <c r="AE27" s="269"/>
      <c r="AF27" s="269"/>
      <c r="AG27" s="269"/>
      <c r="AH27" s="108">
        <f t="shared" si="1"/>
        <v>400</v>
      </c>
      <c r="AI27" s="272"/>
      <c r="AJ27" s="271"/>
      <c r="AK27" s="272"/>
      <c r="AL27" s="271"/>
      <c r="AM27" s="272">
        <f>AB27</f>
        <v>100</v>
      </c>
      <c r="AN27" s="271" t="s">
        <v>222</v>
      </c>
      <c r="AO27" s="272"/>
      <c r="AP27" s="271"/>
      <c r="AQ27" s="269">
        <f>AC27</f>
        <v>150</v>
      </c>
      <c r="AR27" s="271" t="s">
        <v>222</v>
      </c>
      <c r="AS27" s="269"/>
      <c r="AT27" s="271"/>
      <c r="AU27" s="269">
        <f>AD27</f>
        <v>150</v>
      </c>
      <c r="AV27" s="271" t="s">
        <v>222</v>
      </c>
      <c r="AW27" s="269"/>
      <c r="AX27" s="271"/>
      <c r="AY27" s="269"/>
      <c r="AZ27" s="271"/>
      <c r="BA27" s="269"/>
      <c r="BB27" s="271"/>
      <c r="BC27" s="269"/>
      <c r="BD27" s="271"/>
      <c r="BE27" s="269"/>
      <c r="BF27" s="271"/>
      <c r="BG27" s="278"/>
      <c r="BH27" s="374"/>
      <c r="BI27" s="278"/>
      <c r="BJ27" s="374"/>
      <c r="BK27" s="404">
        <f t="shared" si="2"/>
        <v>400</v>
      </c>
      <c r="BL27" s="28"/>
      <c r="BM27" s="122"/>
      <c r="BN27" s="50"/>
      <c r="BO27" s="50"/>
      <c r="BP27" s="108"/>
      <c r="BQ27" s="50"/>
      <c r="BR27" s="410"/>
      <c r="BS27" s="410"/>
      <c r="BT27" s="122"/>
      <c r="BU27" s="50"/>
      <c r="BV27" s="50"/>
      <c r="BW27" s="108"/>
      <c r="BX27" s="50"/>
      <c r="BY27" s="410"/>
      <c r="BZ27" s="410"/>
      <c r="CA27" s="122"/>
      <c r="CB27" s="50"/>
      <c r="CC27" s="50"/>
      <c r="CD27" s="108"/>
      <c r="CE27" s="50"/>
      <c r="CF27" s="410"/>
      <c r="CG27" s="410"/>
      <c r="CH27" s="122"/>
      <c r="CI27" s="50"/>
      <c r="CJ27" s="50"/>
      <c r="CK27" s="108"/>
      <c r="CL27" s="50"/>
      <c r="CM27" s="410"/>
      <c r="CN27" s="410"/>
      <c r="CO27" s="122"/>
      <c r="CP27" s="50"/>
      <c r="CQ27" s="50"/>
      <c r="CR27" s="108"/>
      <c r="CS27" s="50"/>
      <c r="CT27" s="410"/>
      <c r="CU27" s="410"/>
      <c r="CV27" s="122"/>
      <c r="CW27" s="50"/>
      <c r="CX27" s="50"/>
      <c r="CY27" s="108"/>
      <c r="CZ27" s="50"/>
      <c r="DA27" s="410"/>
      <c r="DB27" s="410"/>
    </row>
    <row r="28" spans="2:106" ht="165.75">
      <c r="B28" s="448"/>
      <c r="C28" s="410"/>
      <c r="D28" s="192" t="s">
        <v>308</v>
      </c>
      <c r="E28" s="213">
        <v>9.1999999999999998E-3</v>
      </c>
      <c r="F28" s="260" t="s">
        <v>247</v>
      </c>
      <c r="G28" s="261" t="s">
        <v>442</v>
      </c>
      <c r="H28" s="261" t="s">
        <v>465</v>
      </c>
      <c r="I28" s="261" t="s">
        <v>466</v>
      </c>
      <c r="J28" s="239" t="s">
        <v>467</v>
      </c>
      <c r="K28" s="247">
        <v>44927</v>
      </c>
      <c r="L28" s="247">
        <v>46022</v>
      </c>
      <c r="M28" s="248" t="s">
        <v>154</v>
      </c>
      <c r="N28" s="248" t="s">
        <v>468</v>
      </c>
      <c r="O28" s="248" t="s">
        <v>469</v>
      </c>
      <c r="P28" s="248" t="s">
        <v>155</v>
      </c>
      <c r="Q28" s="50">
        <v>0</v>
      </c>
      <c r="R28" s="271">
        <v>2022</v>
      </c>
      <c r="S28" s="252"/>
      <c r="T28" s="252">
        <v>0.4</v>
      </c>
      <c r="U28" s="252">
        <v>0.8</v>
      </c>
      <c r="V28" s="252">
        <v>1</v>
      </c>
      <c r="W28" s="252"/>
      <c r="X28" s="252"/>
      <c r="Y28" s="252"/>
      <c r="Z28" s="252">
        <v>1</v>
      </c>
      <c r="AA28" s="269"/>
      <c r="AB28" s="276">
        <v>200</v>
      </c>
      <c r="AC28" s="276">
        <v>400</v>
      </c>
      <c r="AD28" s="276">
        <v>50</v>
      </c>
      <c r="AE28" s="269"/>
      <c r="AF28" s="269"/>
      <c r="AG28" s="269"/>
      <c r="AH28" s="108">
        <f t="shared" si="1"/>
        <v>650</v>
      </c>
      <c r="AI28" s="272"/>
      <c r="AJ28" s="271"/>
      <c r="AK28" s="272"/>
      <c r="AL28" s="271"/>
      <c r="AM28" s="272">
        <v>200</v>
      </c>
      <c r="AN28" s="377" t="s">
        <v>224</v>
      </c>
      <c r="AO28" s="272"/>
      <c r="AP28" s="271"/>
      <c r="AQ28" s="276">
        <v>400</v>
      </c>
      <c r="AR28" s="377" t="s">
        <v>224</v>
      </c>
      <c r="AS28" s="269"/>
      <c r="AT28" s="271"/>
      <c r="AU28" s="276">
        <v>50</v>
      </c>
      <c r="AV28" s="377" t="s">
        <v>224</v>
      </c>
      <c r="AW28" s="269"/>
      <c r="AX28" s="271"/>
      <c r="AY28" s="269"/>
      <c r="AZ28" s="271"/>
      <c r="BA28" s="269"/>
      <c r="BB28" s="271"/>
      <c r="BC28" s="269"/>
      <c r="BD28" s="271"/>
      <c r="BE28" s="269"/>
      <c r="BF28" s="271"/>
      <c r="BG28" s="278"/>
      <c r="BH28" s="374"/>
      <c r="BI28" s="278"/>
      <c r="BJ28" s="374"/>
      <c r="BK28" s="404">
        <f t="shared" si="2"/>
        <v>650</v>
      </c>
      <c r="BL28" s="28"/>
      <c r="BM28" s="122"/>
      <c r="BN28" s="50"/>
      <c r="BO28" s="50"/>
      <c r="BP28" s="108"/>
      <c r="BQ28" s="50"/>
      <c r="BR28" s="410"/>
      <c r="BS28" s="410"/>
      <c r="BT28" s="122"/>
      <c r="BU28" s="50"/>
      <c r="BV28" s="50"/>
      <c r="BW28" s="108"/>
      <c r="BX28" s="50"/>
      <c r="BY28" s="410"/>
      <c r="BZ28" s="410"/>
      <c r="CA28" s="122"/>
      <c r="CB28" s="50"/>
      <c r="CC28" s="50"/>
      <c r="CD28" s="108"/>
      <c r="CE28" s="50"/>
      <c r="CF28" s="410"/>
      <c r="CG28" s="410"/>
      <c r="CH28" s="122"/>
      <c r="CI28" s="50"/>
      <c r="CJ28" s="50"/>
      <c r="CK28" s="108"/>
      <c r="CL28" s="50"/>
      <c r="CM28" s="410"/>
      <c r="CN28" s="410"/>
      <c r="CO28" s="122"/>
      <c r="CP28" s="50"/>
      <c r="CQ28" s="50"/>
      <c r="CR28" s="108"/>
      <c r="CS28" s="50"/>
      <c r="CT28" s="410"/>
      <c r="CU28" s="410"/>
      <c r="CV28" s="122"/>
      <c r="CW28" s="50"/>
      <c r="CX28" s="50"/>
      <c r="CY28" s="108"/>
      <c r="CZ28" s="50"/>
      <c r="DA28" s="410"/>
      <c r="DB28" s="410"/>
    </row>
    <row r="29" spans="2:106" ht="331.5">
      <c r="B29" s="448"/>
      <c r="C29" s="410"/>
      <c r="D29" s="192" t="s">
        <v>309</v>
      </c>
      <c r="E29" s="213">
        <v>9.1999999999999998E-3</v>
      </c>
      <c r="F29" s="260" t="s">
        <v>247</v>
      </c>
      <c r="G29" s="261" t="s">
        <v>442</v>
      </c>
      <c r="H29" s="261" t="s">
        <v>465</v>
      </c>
      <c r="I29" s="261" t="s">
        <v>466</v>
      </c>
      <c r="J29" s="239" t="s">
        <v>467</v>
      </c>
      <c r="K29" s="247">
        <v>44927</v>
      </c>
      <c r="L29" s="247">
        <v>46022</v>
      </c>
      <c r="M29" s="248" t="s">
        <v>154</v>
      </c>
      <c r="N29" s="248" t="s">
        <v>470</v>
      </c>
      <c r="O29" s="248" t="s">
        <v>471</v>
      </c>
      <c r="P29" s="248" t="s">
        <v>155</v>
      </c>
      <c r="Q29" s="50">
        <v>0</v>
      </c>
      <c r="R29" s="271">
        <v>2022</v>
      </c>
      <c r="S29" s="252"/>
      <c r="T29" s="252">
        <v>0.4</v>
      </c>
      <c r="U29" s="252">
        <v>0.8</v>
      </c>
      <c r="V29" s="252">
        <v>1</v>
      </c>
      <c r="W29" s="252"/>
      <c r="X29" s="252"/>
      <c r="Y29" s="252"/>
      <c r="Z29" s="252">
        <v>1</v>
      </c>
      <c r="AA29" s="269"/>
      <c r="AB29" s="276">
        <v>200</v>
      </c>
      <c r="AC29" s="276">
        <v>400</v>
      </c>
      <c r="AD29" s="276">
        <v>50</v>
      </c>
      <c r="AE29" s="269"/>
      <c r="AF29" s="269"/>
      <c r="AG29" s="269"/>
      <c r="AH29" s="108">
        <f t="shared" si="1"/>
        <v>650</v>
      </c>
      <c r="AI29" s="272"/>
      <c r="AJ29" s="271"/>
      <c r="AK29" s="272"/>
      <c r="AL29" s="271"/>
      <c r="AM29" s="272">
        <v>200</v>
      </c>
      <c r="AN29" s="377" t="s">
        <v>224</v>
      </c>
      <c r="AO29" s="272"/>
      <c r="AP29" s="271"/>
      <c r="AQ29" s="276">
        <v>400</v>
      </c>
      <c r="AR29" s="377" t="s">
        <v>224</v>
      </c>
      <c r="AS29" s="269"/>
      <c r="AT29" s="271"/>
      <c r="AU29" s="276">
        <v>50</v>
      </c>
      <c r="AV29" s="377" t="s">
        <v>224</v>
      </c>
      <c r="AW29" s="269"/>
      <c r="AX29" s="271"/>
      <c r="AY29" s="269"/>
      <c r="AZ29" s="271"/>
      <c r="BA29" s="269"/>
      <c r="BB29" s="271"/>
      <c r="BC29" s="269"/>
      <c r="BD29" s="271"/>
      <c r="BE29" s="269"/>
      <c r="BF29" s="271"/>
      <c r="BG29" s="278"/>
      <c r="BH29" s="374"/>
      <c r="BI29" s="278"/>
      <c r="BJ29" s="374"/>
      <c r="BK29" s="404">
        <f t="shared" si="2"/>
        <v>650</v>
      </c>
      <c r="BL29" s="28"/>
      <c r="BM29" s="122"/>
      <c r="BN29" s="50"/>
      <c r="BO29" s="50"/>
      <c r="BP29" s="108"/>
      <c r="BQ29" s="50"/>
      <c r="BR29" s="410"/>
      <c r="BS29" s="410"/>
      <c r="BT29" s="122"/>
      <c r="BU29" s="50"/>
      <c r="BV29" s="50"/>
      <c r="BW29" s="108"/>
      <c r="BX29" s="50"/>
      <c r="BY29" s="410"/>
      <c r="BZ29" s="410"/>
      <c r="CA29" s="122"/>
      <c r="CB29" s="50"/>
      <c r="CC29" s="50"/>
      <c r="CD29" s="108"/>
      <c r="CE29" s="50"/>
      <c r="CF29" s="410"/>
      <c r="CG29" s="410"/>
      <c r="CH29" s="122"/>
      <c r="CI29" s="50"/>
      <c r="CJ29" s="50"/>
      <c r="CK29" s="108"/>
      <c r="CL29" s="50"/>
      <c r="CM29" s="410"/>
      <c r="CN29" s="410"/>
      <c r="CO29" s="122"/>
      <c r="CP29" s="50"/>
      <c r="CQ29" s="50"/>
      <c r="CR29" s="108"/>
      <c r="CS29" s="50"/>
      <c r="CT29" s="410"/>
      <c r="CU29" s="410"/>
      <c r="CV29" s="122"/>
      <c r="CW29" s="50"/>
      <c r="CX29" s="50"/>
      <c r="CY29" s="108"/>
      <c r="CZ29" s="50"/>
      <c r="DA29" s="410"/>
      <c r="DB29" s="410"/>
    </row>
    <row r="30" spans="2:106" ht="89.25">
      <c r="B30" s="448"/>
      <c r="C30" s="410"/>
      <c r="D30" s="192" t="s">
        <v>310</v>
      </c>
      <c r="E30" s="213">
        <v>9.1999999999999998E-3</v>
      </c>
      <c r="F30" s="260" t="s">
        <v>247</v>
      </c>
      <c r="G30" s="261" t="s">
        <v>472</v>
      </c>
      <c r="H30" s="261" t="s">
        <v>473</v>
      </c>
      <c r="I30" s="261" t="s">
        <v>474</v>
      </c>
      <c r="J30" s="239" t="s">
        <v>475</v>
      </c>
      <c r="K30" s="247">
        <v>44743</v>
      </c>
      <c r="L30" s="247">
        <v>46388</v>
      </c>
      <c r="M30" s="248" t="s">
        <v>152</v>
      </c>
      <c r="N30" s="248" t="s">
        <v>476</v>
      </c>
      <c r="O30" s="248" t="s">
        <v>477</v>
      </c>
      <c r="P30" s="248" t="s">
        <v>155</v>
      </c>
      <c r="Q30" s="271">
        <v>0</v>
      </c>
      <c r="R30" s="271">
        <v>2022</v>
      </c>
      <c r="S30" s="277">
        <v>1</v>
      </c>
      <c r="T30" s="277">
        <v>2</v>
      </c>
      <c r="U30" s="277">
        <v>3</v>
      </c>
      <c r="V30" s="277">
        <v>4</v>
      </c>
      <c r="W30" s="277">
        <v>5</v>
      </c>
      <c r="X30" s="277">
        <v>6</v>
      </c>
      <c r="Y30" s="277"/>
      <c r="Z30" s="277">
        <v>6</v>
      </c>
      <c r="AA30" s="276">
        <v>200</v>
      </c>
      <c r="AB30" s="276">
        <v>200</v>
      </c>
      <c r="AC30" s="276">
        <v>200</v>
      </c>
      <c r="AD30" s="276">
        <v>200</v>
      </c>
      <c r="AE30" s="276">
        <v>200</v>
      </c>
      <c r="AF30" s="276">
        <v>200</v>
      </c>
      <c r="AG30" s="276"/>
      <c r="AH30" s="108">
        <f t="shared" si="1"/>
        <v>1200</v>
      </c>
      <c r="AI30" s="272">
        <v>200</v>
      </c>
      <c r="AJ30" s="377" t="s">
        <v>224</v>
      </c>
      <c r="AK30" s="272"/>
      <c r="AL30" s="271"/>
      <c r="AM30" s="272">
        <v>200</v>
      </c>
      <c r="AN30" s="377" t="s">
        <v>224</v>
      </c>
      <c r="AO30" s="272"/>
      <c r="AP30" s="271"/>
      <c r="AQ30" s="276">
        <v>200</v>
      </c>
      <c r="AR30" s="377" t="s">
        <v>224</v>
      </c>
      <c r="AS30" s="269"/>
      <c r="AT30" s="271"/>
      <c r="AU30" s="276">
        <v>200</v>
      </c>
      <c r="AV30" s="377" t="s">
        <v>224</v>
      </c>
      <c r="AW30" s="269"/>
      <c r="AX30" s="271"/>
      <c r="AY30" s="276">
        <v>200</v>
      </c>
      <c r="AZ30" s="377" t="s">
        <v>224</v>
      </c>
      <c r="BA30" s="269"/>
      <c r="BB30" s="271"/>
      <c r="BC30" s="276">
        <v>200</v>
      </c>
      <c r="BD30" s="377" t="s">
        <v>224</v>
      </c>
      <c r="BE30" s="269"/>
      <c r="BF30" s="271"/>
      <c r="BG30" s="276"/>
      <c r="BH30" s="377"/>
      <c r="BI30" s="278"/>
      <c r="BJ30" s="374"/>
      <c r="BK30" s="404">
        <f t="shared" si="2"/>
        <v>1200</v>
      </c>
      <c r="BL30" s="28"/>
      <c r="BM30" s="122"/>
      <c r="BN30" s="50"/>
      <c r="BO30" s="50"/>
      <c r="BP30" s="108"/>
      <c r="BQ30" s="50"/>
      <c r="BR30" s="410"/>
      <c r="BS30" s="410"/>
      <c r="BT30" s="122"/>
      <c r="BU30" s="50"/>
      <c r="BV30" s="50"/>
      <c r="BW30" s="108"/>
      <c r="BX30" s="50"/>
      <c r="BY30" s="410"/>
      <c r="BZ30" s="410"/>
      <c r="CA30" s="122"/>
      <c r="CB30" s="50"/>
      <c r="CC30" s="50"/>
      <c r="CD30" s="108"/>
      <c r="CE30" s="50"/>
      <c r="CF30" s="410"/>
      <c r="CG30" s="410"/>
      <c r="CH30" s="122"/>
      <c r="CI30" s="50"/>
      <c r="CJ30" s="50"/>
      <c r="CK30" s="108"/>
      <c r="CL30" s="50"/>
      <c r="CM30" s="410"/>
      <c r="CN30" s="410"/>
      <c r="CO30" s="122"/>
      <c r="CP30" s="50"/>
      <c r="CQ30" s="50"/>
      <c r="CR30" s="108"/>
      <c r="CS30" s="50"/>
      <c r="CT30" s="410"/>
      <c r="CU30" s="410"/>
      <c r="CV30" s="122"/>
      <c r="CW30" s="50"/>
      <c r="CX30" s="50"/>
      <c r="CY30" s="108"/>
      <c r="CZ30" s="50"/>
      <c r="DA30" s="410"/>
      <c r="DB30" s="410"/>
    </row>
    <row r="31" spans="2:106" ht="216.75">
      <c r="B31" s="448"/>
      <c r="C31" s="410"/>
      <c r="D31" s="192" t="s">
        <v>311</v>
      </c>
      <c r="E31" s="213">
        <v>9.1999999999999998E-3</v>
      </c>
      <c r="F31" s="260" t="s">
        <v>247</v>
      </c>
      <c r="G31" s="261" t="s">
        <v>478</v>
      </c>
      <c r="H31" s="261" t="s">
        <v>479</v>
      </c>
      <c r="I31" s="261" t="s">
        <v>480</v>
      </c>
      <c r="J31" s="239" t="s">
        <v>481</v>
      </c>
      <c r="K31" s="247">
        <v>44743</v>
      </c>
      <c r="L31" s="232">
        <v>46752</v>
      </c>
      <c r="M31" s="248" t="s">
        <v>154</v>
      </c>
      <c r="N31" s="248" t="s">
        <v>482</v>
      </c>
      <c r="O31" s="248" t="s">
        <v>483</v>
      </c>
      <c r="P31" s="248" t="s">
        <v>155</v>
      </c>
      <c r="Q31" s="252">
        <v>0</v>
      </c>
      <c r="R31" s="271">
        <v>2022</v>
      </c>
      <c r="S31" s="252">
        <v>0.17</v>
      </c>
      <c r="T31" s="252">
        <v>0.33</v>
      </c>
      <c r="U31" s="252">
        <v>0.5</v>
      </c>
      <c r="V31" s="252">
        <v>0.55000000000000004</v>
      </c>
      <c r="W31" s="252">
        <v>0.6</v>
      </c>
      <c r="X31" s="252">
        <v>1</v>
      </c>
      <c r="Y31" s="277"/>
      <c r="Z31" s="252">
        <v>1</v>
      </c>
      <c r="AA31" s="269">
        <v>10026</v>
      </c>
      <c r="AB31" s="269">
        <v>9000</v>
      </c>
      <c r="AC31" s="269">
        <v>9630</v>
      </c>
      <c r="AD31" s="269">
        <v>10304</v>
      </c>
      <c r="AE31" s="269">
        <v>11025</v>
      </c>
      <c r="AF31" s="269">
        <v>12128</v>
      </c>
      <c r="AG31" s="269"/>
      <c r="AH31" s="108">
        <f t="shared" si="1"/>
        <v>62113</v>
      </c>
      <c r="AI31" s="269">
        <v>10026</v>
      </c>
      <c r="AJ31" s="271" t="s">
        <v>222</v>
      </c>
      <c r="AK31" s="272"/>
      <c r="AL31" s="271"/>
      <c r="AM31" s="269">
        <v>9000</v>
      </c>
      <c r="AN31" s="271" t="s">
        <v>222</v>
      </c>
      <c r="AO31" s="272"/>
      <c r="AP31" s="271"/>
      <c r="AQ31" s="269">
        <v>9630</v>
      </c>
      <c r="AR31" s="271" t="s">
        <v>222</v>
      </c>
      <c r="AS31" s="269"/>
      <c r="AT31" s="271"/>
      <c r="AU31" s="269">
        <v>10304</v>
      </c>
      <c r="AV31" s="271" t="s">
        <v>222</v>
      </c>
      <c r="AW31" s="269"/>
      <c r="AX31" s="271"/>
      <c r="AY31" s="269">
        <v>11025</v>
      </c>
      <c r="AZ31" s="271" t="s">
        <v>222</v>
      </c>
      <c r="BA31" s="269"/>
      <c r="BB31" s="271"/>
      <c r="BC31" s="272">
        <v>12127.9257</v>
      </c>
      <c r="BD31" s="271" t="s">
        <v>222</v>
      </c>
      <c r="BE31" s="269"/>
      <c r="BF31" s="271"/>
      <c r="BG31" s="269"/>
      <c r="BH31" s="271"/>
      <c r="BI31" s="269"/>
      <c r="BJ31" s="271"/>
      <c r="BK31" s="404">
        <f t="shared" si="2"/>
        <v>62112.9257</v>
      </c>
      <c r="BL31" s="28"/>
      <c r="BM31" s="122"/>
      <c r="BN31" s="50"/>
      <c r="BO31" s="50"/>
      <c r="BP31" s="108"/>
      <c r="BQ31" s="50"/>
      <c r="BR31" s="410"/>
      <c r="BS31" s="410"/>
      <c r="BT31" s="122"/>
      <c r="BU31" s="50"/>
      <c r="BV31" s="50"/>
      <c r="BW31" s="108"/>
      <c r="BX31" s="50"/>
      <c r="BY31" s="410"/>
      <c r="BZ31" s="410"/>
      <c r="CA31" s="122"/>
      <c r="CB31" s="50"/>
      <c r="CC31" s="50"/>
      <c r="CD31" s="108"/>
      <c r="CE31" s="50"/>
      <c r="CF31" s="410"/>
      <c r="CG31" s="410"/>
      <c r="CH31" s="122"/>
      <c r="CI31" s="50"/>
      <c r="CJ31" s="50"/>
      <c r="CK31" s="108"/>
      <c r="CL31" s="50"/>
      <c r="CM31" s="410"/>
      <c r="CN31" s="410"/>
      <c r="CO31" s="122"/>
      <c r="CP31" s="50"/>
      <c r="CQ31" s="50"/>
      <c r="CR31" s="108"/>
      <c r="CS31" s="50"/>
      <c r="CT31" s="410"/>
      <c r="CU31" s="410"/>
      <c r="CV31" s="122"/>
      <c r="CW31" s="50"/>
      <c r="CX31" s="50"/>
      <c r="CY31" s="108"/>
      <c r="CZ31" s="50"/>
      <c r="DA31" s="410"/>
      <c r="DB31" s="410"/>
    </row>
    <row r="32" spans="2:106" ht="242.25">
      <c r="B32" s="448"/>
      <c r="C32" s="410"/>
      <c r="D32" s="192" t="s">
        <v>312</v>
      </c>
      <c r="E32" s="213">
        <v>9.1999999999999998E-3</v>
      </c>
      <c r="F32" s="260" t="s">
        <v>247</v>
      </c>
      <c r="G32" s="261" t="s">
        <v>484</v>
      </c>
      <c r="H32" s="261" t="s">
        <v>479</v>
      </c>
      <c r="I32" s="261" t="s">
        <v>485</v>
      </c>
      <c r="J32" s="239" t="s">
        <v>486</v>
      </c>
      <c r="K32" s="247">
        <v>44927</v>
      </c>
      <c r="L32" s="247">
        <v>46022</v>
      </c>
      <c r="M32" s="248" t="s">
        <v>154</v>
      </c>
      <c r="N32" s="248" t="s">
        <v>487</v>
      </c>
      <c r="O32" s="248" t="s">
        <v>488</v>
      </c>
      <c r="P32" s="248" t="s">
        <v>155</v>
      </c>
      <c r="Q32" s="252">
        <v>0</v>
      </c>
      <c r="R32" s="271">
        <v>2022</v>
      </c>
      <c r="S32" s="252"/>
      <c r="T32" s="252">
        <v>0.25</v>
      </c>
      <c r="U32" s="252">
        <v>0.5</v>
      </c>
      <c r="V32" s="252">
        <v>1</v>
      </c>
      <c r="W32" s="252"/>
      <c r="X32" s="252"/>
      <c r="Y32" s="252"/>
      <c r="Z32" s="252">
        <v>1</v>
      </c>
      <c r="AA32" s="278"/>
      <c r="AB32" s="269">
        <v>5600</v>
      </c>
      <c r="AC32" s="269">
        <v>3400</v>
      </c>
      <c r="AD32" s="269">
        <v>1700</v>
      </c>
      <c r="AE32" s="269"/>
      <c r="AF32" s="269"/>
      <c r="AG32" s="269"/>
      <c r="AH32" s="108">
        <f t="shared" si="1"/>
        <v>10700</v>
      </c>
      <c r="AI32" s="272"/>
      <c r="AJ32" s="271"/>
      <c r="AK32" s="272"/>
      <c r="AL32" s="271"/>
      <c r="AM32" s="272">
        <v>3200</v>
      </c>
      <c r="AN32" s="271" t="s">
        <v>230</v>
      </c>
      <c r="AO32" s="272">
        <v>2400</v>
      </c>
      <c r="AP32" s="271" t="s">
        <v>234</v>
      </c>
      <c r="AQ32" s="269">
        <v>3400</v>
      </c>
      <c r="AR32" s="271" t="s">
        <v>230</v>
      </c>
      <c r="AS32" s="269"/>
      <c r="AT32" s="271"/>
      <c r="AU32" s="269">
        <v>1700</v>
      </c>
      <c r="AV32" s="271" t="s">
        <v>230</v>
      </c>
      <c r="AW32" s="269"/>
      <c r="AX32" s="271"/>
      <c r="AY32" s="269"/>
      <c r="AZ32" s="271"/>
      <c r="BA32" s="269"/>
      <c r="BB32" s="271"/>
      <c r="BC32" s="269"/>
      <c r="BD32" s="271"/>
      <c r="BE32" s="269"/>
      <c r="BF32" s="271"/>
      <c r="BG32" s="269"/>
      <c r="BH32" s="271"/>
      <c r="BI32" s="269"/>
      <c r="BJ32" s="271"/>
      <c r="BK32" s="404">
        <f t="shared" si="2"/>
        <v>10700</v>
      </c>
      <c r="BL32" s="28"/>
      <c r="BM32" s="122"/>
      <c r="BN32" s="50"/>
      <c r="BO32" s="50"/>
      <c r="BP32" s="108"/>
      <c r="BQ32" s="50"/>
      <c r="BR32" s="410"/>
      <c r="BS32" s="410"/>
      <c r="BT32" s="122"/>
      <c r="BU32" s="50"/>
      <c r="BV32" s="50"/>
      <c r="BW32" s="108"/>
      <c r="BX32" s="50"/>
      <c r="BY32" s="410"/>
      <c r="BZ32" s="410"/>
      <c r="CA32" s="122"/>
      <c r="CB32" s="50"/>
      <c r="CC32" s="50"/>
      <c r="CD32" s="108"/>
      <c r="CE32" s="50"/>
      <c r="CF32" s="410"/>
      <c r="CG32" s="410"/>
      <c r="CH32" s="122"/>
      <c r="CI32" s="50"/>
      <c r="CJ32" s="50"/>
      <c r="CK32" s="108"/>
      <c r="CL32" s="50"/>
      <c r="CM32" s="410"/>
      <c r="CN32" s="410"/>
      <c r="CO32" s="122"/>
      <c r="CP32" s="50"/>
      <c r="CQ32" s="50"/>
      <c r="CR32" s="108"/>
      <c r="CS32" s="50"/>
      <c r="CT32" s="410"/>
      <c r="CU32" s="410"/>
      <c r="CV32" s="122"/>
      <c r="CW32" s="50"/>
      <c r="CX32" s="50"/>
      <c r="CY32" s="108"/>
      <c r="CZ32" s="50"/>
      <c r="DA32" s="410"/>
      <c r="DB32" s="410"/>
    </row>
    <row r="33" spans="2:106" ht="102">
      <c r="B33" s="448"/>
      <c r="C33" s="410"/>
      <c r="D33" s="194" t="s">
        <v>313</v>
      </c>
      <c r="E33" s="213">
        <v>9.1999999999999998E-3</v>
      </c>
      <c r="F33" s="260" t="s">
        <v>247</v>
      </c>
      <c r="G33" s="261" t="s">
        <v>390</v>
      </c>
      <c r="H33" s="261" t="s">
        <v>489</v>
      </c>
      <c r="I33" s="261" t="s">
        <v>490</v>
      </c>
      <c r="J33" s="239" t="s">
        <v>491</v>
      </c>
      <c r="K33" s="247">
        <v>44713</v>
      </c>
      <c r="L33" s="247">
        <v>45291</v>
      </c>
      <c r="M33" s="248" t="s">
        <v>154</v>
      </c>
      <c r="N33" s="248" t="s">
        <v>492</v>
      </c>
      <c r="O33" s="248" t="s">
        <v>493</v>
      </c>
      <c r="P33" s="248" t="s">
        <v>155</v>
      </c>
      <c r="Q33" s="252">
        <v>0</v>
      </c>
      <c r="R33" s="271">
        <v>2022</v>
      </c>
      <c r="S33" s="252">
        <v>0.4</v>
      </c>
      <c r="T33" s="252">
        <v>1</v>
      </c>
      <c r="U33" s="252"/>
      <c r="V33" s="252"/>
      <c r="W33" s="252"/>
      <c r="X33" s="252"/>
      <c r="Y33" s="252"/>
      <c r="Z33" s="252">
        <v>1</v>
      </c>
      <c r="AA33" s="269">
        <v>32</v>
      </c>
      <c r="AB33" s="269">
        <v>60</v>
      </c>
      <c r="AC33" s="269"/>
      <c r="AD33" s="269"/>
      <c r="AE33" s="269"/>
      <c r="AF33" s="269"/>
      <c r="AG33" s="269"/>
      <c r="AH33" s="108">
        <f t="shared" si="1"/>
        <v>92</v>
      </c>
      <c r="AI33" s="272">
        <v>32</v>
      </c>
      <c r="AJ33" s="377" t="s">
        <v>234</v>
      </c>
      <c r="AK33" s="272"/>
      <c r="AL33" s="271"/>
      <c r="AM33" s="272">
        <v>60</v>
      </c>
      <c r="AN33" s="377" t="s">
        <v>224</v>
      </c>
      <c r="AO33" s="272"/>
      <c r="AP33" s="271"/>
      <c r="AQ33" s="269"/>
      <c r="AR33" s="271"/>
      <c r="AS33" s="269"/>
      <c r="AT33" s="271"/>
      <c r="AU33" s="269"/>
      <c r="AV33" s="271"/>
      <c r="AW33" s="269"/>
      <c r="AX33" s="271"/>
      <c r="AY33" s="269"/>
      <c r="AZ33" s="271"/>
      <c r="BA33" s="269"/>
      <c r="BB33" s="271"/>
      <c r="BC33" s="269"/>
      <c r="BD33" s="271"/>
      <c r="BE33" s="269"/>
      <c r="BF33" s="271"/>
      <c r="BG33" s="278"/>
      <c r="BH33" s="374"/>
      <c r="BI33" s="278"/>
      <c r="BJ33" s="374"/>
      <c r="BK33" s="404">
        <f t="shared" si="2"/>
        <v>92</v>
      </c>
      <c r="BL33" s="28"/>
      <c r="BM33" s="122"/>
      <c r="BN33" s="50"/>
      <c r="BO33" s="50"/>
      <c r="BP33" s="108"/>
      <c r="BQ33" s="50"/>
      <c r="BR33" s="410"/>
      <c r="BS33" s="410"/>
      <c r="BT33" s="122"/>
      <c r="BU33" s="50"/>
      <c r="BV33" s="50"/>
      <c r="BW33" s="108"/>
      <c r="BX33" s="50"/>
      <c r="BY33" s="410"/>
      <c r="BZ33" s="410"/>
      <c r="CA33" s="122"/>
      <c r="CB33" s="50"/>
      <c r="CC33" s="50"/>
      <c r="CD33" s="108"/>
      <c r="CE33" s="50"/>
      <c r="CF33" s="410"/>
      <c r="CG33" s="410"/>
      <c r="CH33" s="122"/>
      <c r="CI33" s="50"/>
      <c r="CJ33" s="50"/>
      <c r="CK33" s="108"/>
      <c r="CL33" s="50"/>
      <c r="CM33" s="410"/>
      <c r="CN33" s="410"/>
      <c r="CO33" s="122"/>
      <c r="CP33" s="50"/>
      <c r="CQ33" s="50"/>
      <c r="CR33" s="108"/>
      <c r="CS33" s="50"/>
      <c r="CT33" s="410"/>
      <c r="CU33" s="410"/>
      <c r="CV33" s="122"/>
      <c r="CW33" s="50"/>
      <c r="CX33" s="50"/>
      <c r="CY33" s="108"/>
      <c r="CZ33" s="50"/>
      <c r="DA33" s="410"/>
      <c r="DB33" s="410"/>
    </row>
    <row r="34" spans="2:106" ht="178.5">
      <c r="B34" s="448"/>
      <c r="C34" s="410"/>
      <c r="D34" s="193" t="s">
        <v>314</v>
      </c>
      <c r="E34" s="213">
        <v>9.1999999999999998E-3</v>
      </c>
      <c r="F34" s="270" t="s">
        <v>247</v>
      </c>
      <c r="G34" s="264" t="s">
        <v>390</v>
      </c>
      <c r="H34" s="264" t="s">
        <v>489</v>
      </c>
      <c r="I34" s="264" t="s">
        <v>490</v>
      </c>
      <c r="J34" s="239" t="s">
        <v>491</v>
      </c>
      <c r="K34" s="279">
        <v>44805</v>
      </c>
      <c r="L34" s="279">
        <v>45444</v>
      </c>
      <c r="M34" s="249" t="s">
        <v>154</v>
      </c>
      <c r="N34" s="249" t="s">
        <v>494</v>
      </c>
      <c r="O34" s="249" t="s">
        <v>495</v>
      </c>
      <c r="P34" s="249" t="s">
        <v>155</v>
      </c>
      <c r="Q34" s="252">
        <v>0</v>
      </c>
      <c r="R34" s="271">
        <v>2022</v>
      </c>
      <c r="S34" s="252">
        <v>0.4</v>
      </c>
      <c r="T34" s="252">
        <v>0.8</v>
      </c>
      <c r="U34" s="252">
        <v>1</v>
      </c>
      <c r="V34" s="252"/>
      <c r="W34" s="252"/>
      <c r="X34" s="252"/>
      <c r="Y34" s="252"/>
      <c r="Z34" s="252">
        <v>1</v>
      </c>
      <c r="AA34" s="269">
        <v>74</v>
      </c>
      <c r="AB34" s="269">
        <v>220</v>
      </c>
      <c r="AC34" s="269">
        <v>235</v>
      </c>
      <c r="AD34" s="269"/>
      <c r="AE34" s="269"/>
      <c r="AF34" s="269"/>
      <c r="AG34" s="269"/>
      <c r="AH34" s="108">
        <f t="shared" si="1"/>
        <v>529</v>
      </c>
      <c r="AI34" s="272">
        <f>AA34</f>
        <v>74</v>
      </c>
      <c r="AJ34" s="377" t="s">
        <v>234</v>
      </c>
      <c r="AK34" s="272"/>
      <c r="AL34" s="271"/>
      <c r="AM34" s="272">
        <f>AB34</f>
        <v>220</v>
      </c>
      <c r="AN34" s="377" t="s">
        <v>224</v>
      </c>
      <c r="AO34" s="272"/>
      <c r="AP34" s="271"/>
      <c r="AQ34" s="276">
        <f>AC34</f>
        <v>235</v>
      </c>
      <c r="AR34" s="377" t="s">
        <v>224</v>
      </c>
      <c r="AS34" s="269"/>
      <c r="AT34" s="271"/>
      <c r="AU34" s="269"/>
      <c r="AV34" s="271"/>
      <c r="AW34" s="269"/>
      <c r="AX34" s="271"/>
      <c r="AY34" s="269"/>
      <c r="AZ34" s="271"/>
      <c r="BA34" s="269"/>
      <c r="BB34" s="271"/>
      <c r="BC34" s="269"/>
      <c r="BD34" s="271"/>
      <c r="BE34" s="269"/>
      <c r="BF34" s="271"/>
      <c r="BG34" s="278"/>
      <c r="BH34" s="374"/>
      <c r="BI34" s="278"/>
      <c r="BJ34" s="374"/>
      <c r="BK34" s="404">
        <f t="shared" si="2"/>
        <v>529</v>
      </c>
      <c r="BL34" s="28"/>
      <c r="BM34" s="122"/>
      <c r="BN34" s="50"/>
      <c r="BO34" s="50"/>
      <c r="BP34" s="108"/>
      <c r="BQ34" s="50"/>
      <c r="BR34" s="410"/>
      <c r="BS34" s="410"/>
      <c r="BT34" s="122"/>
      <c r="BU34" s="50"/>
      <c r="BV34" s="50"/>
      <c r="BW34" s="108"/>
      <c r="BX34" s="50"/>
      <c r="BY34" s="410"/>
      <c r="BZ34" s="410"/>
      <c r="CA34" s="122"/>
      <c r="CB34" s="50"/>
      <c r="CC34" s="50"/>
      <c r="CD34" s="108"/>
      <c r="CE34" s="50"/>
      <c r="CF34" s="410"/>
      <c r="CG34" s="410"/>
      <c r="CH34" s="122"/>
      <c r="CI34" s="50"/>
      <c r="CJ34" s="50"/>
      <c r="CK34" s="108"/>
      <c r="CL34" s="50"/>
      <c r="CM34" s="410"/>
      <c r="CN34" s="410"/>
      <c r="CO34" s="122"/>
      <c r="CP34" s="50"/>
      <c r="CQ34" s="50"/>
      <c r="CR34" s="108"/>
      <c r="CS34" s="50"/>
      <c r="CT34" s="410"/>
      <c r="CU34" s="410"/>
      <c r="CV34" s="122"/>
      <c r="CW34" s="50"/>
      <c r="CX34" s="50"/>
      <c r="CY34" s="108"/>
      <c r="CZ34" s="50"/>
      <c r="DA34" s="410"/>
      <c r="DB34" s="410"/>
    </row>
    <row r="35" spans="2:106" ht="242.25">
      <c r="B35" s="448"/>
      <c r="C35" s="410"/>
      <c r="D35" s="195" t="s">
        <v>315</v>
      </c>
      <c r="E35" s="213">
        <v>9.1999999999999998E-3</v>
      </c>
      <c r="F35" s="227" t="s">
        <v>247</v>
      </c>
      <c r="G35" s="148" t="s">
        <v>496</v>
      </c>
      <c r="H35" s="227" t="s">
        <v>497</v>
      </c>
      <c r="I35" s="227" t="s">
        <v>498</v>
      </c>
      <c r="J35" s="239" t="s">
        <v>499</v>
      </c>
      <c r="K35" s="232">
        <v>44743</v>
      </c>
      <c r="L35" s="232">
        <v>45657</v>
      </c>
      <c r="M35" s="231" t="s">
        <v>154</v>
      </c>
      <c r="N35" s="280" t="s">
        <v>500</v>
      </c>
      <c r="O35" s="280" t="s">
        <v>501</v>
      </c>
      <c r="P35" s="231" t="s">
        <v>155</v>
      </c>
      <c r="Q35" s="281">
        <v>0</v>
      </c>
      <c r="R35" s="251">
        <v>2022</v>
      </c>
      <c r="S35" s="250">
        <v>0.2</v>
      </c>
      <c r="T35" s="250">
        <v>0.5</v>
      </c>
      <c r="U35" s="250">
        <v>1</v>
      </c>
      <c r="V35" s="250"/>
      <c r="W35" s="250"/>
      <c r="X35" s="250"/>
      <c r="Y35" s="250"/>
      <c r="Z35" s="250">
        <v>1</v>
      </c>
      <c r="AA35" s="282">
        <v>200</v>
      </c>
      <c r="AB35" s="282">
        <v>200</v>
      </c>
      <c r="AC35" s="282">
        <v>200</v>
      </c>
      <c r="AD35" s="283"/>
      <c r="AE35" s="283"/>
      <c r="AF35" s="283"/>
      <c r="AG35" s="283"/>
      <c r="AH35" s="108">
        <f t="shared" si="1"/>
        <v>600</v>
      </c>
      <c r="AI35" s="272">
        <f>AA35</f>
        <v>200</v>
      </c>
      <c r="AJ35" s="271" t="s">
        <v>222</v>
      </c>
      <c r="AK35" s="272"/>
      <c r="AL35" s="378"/>
      <c r="AM35" s="272">
        <f>AB35</f>
        <v>200</v>
      </c>
      <c r="AN35" s="271" t="s">
        <v>222</v>
      </c>
      <c r="AO35" s="272"/>
      <c r="AP35" s="378"/>
      <c r="AQ35" s="282">
        <f>AC35</f>
        <v>200</v>
      </c>
      <c r="AR35" s="271" t="s">
        <v>222</v>
      </c>
      <c r="AS35" s="283"/>
      <c r="AT35" s="378"/>
      <c r="AU35" s="283"/>
      <c r="AV35" s="378"/>
      <c r="AW35" s="283"/>
      <c r="AX35" s="378"/>
      <c r="AY35" s="283"/>
      <c r="AZ35" s="378"/>
      <c r="BA35" s="283"/>
      <c r="BB35" s="378"/>
      <c r="BC35" s="283"/>
      <c r="BD35" s="378"/>
      <c r="BE35" s="283"/>
      <c r="BF35" s="378"/>
      <c r="BG35" s="283"/>
      <c r="BH35" s="378"/>
      <c r="BI35" s="283"/>
      <c r="BJ35" s="378"/>
      <c r="BK35" s="404">
        <f t="shared" si="2"/>
        <v>600</v>
      </c>
      <c r="BL35" s="28"/>
      <c r="BM35" s="122"/>
      <c r="BN35" s="50"/>
      <c r="BO35" s="50"/>
      <c r="BP35" s="108"/>
      <c r="BQ35" s="50"/>
      <c r="BR35" s="410"/>
      <c r="BS35" s="410"/>
      <c r="BT35" s="122"/>
      <c r="BU35" s="50"/>
      <c r="BV35" s="50"/>
      <c r="BW35" s="108"/>
      <c r="BX35" s="50"/>
      <c r="BY35" s="410"/>
      <c r="BZ35" s="410"/>
      <c r="CA35" s="122"/>
      <c r="CB35" s="50"/>
      <c r="CC35" s="50"/>
      <c r="CD35" s="108"/>
      <c r="CE35" s="50"/>
      <c r="CF35" s="410"/>
      <c r="CG35" s="410"/>
      <c r="CH35" s="122"/>
      <c r="CI35" s="50"/>
      <c r="CJ35" s="50"/>
      <c r="CK35" s="108"/>
      <c r="CL35" s="50"/>
      <c r="CM35" s="410"/>
      <c r="CN35" s="410"/>
      <c r="CO35" s="122"/>
      <c r="CP35" s="50"/>
      <c r="CQ35" s="50"/>
      <c r="CR35" s="108"/>
      <c r="CS35" s="50"/>
      <c r="CT35" s="410"/>
      <c r="CU35" s="410"/>
      <c r="CV35" s="122"/>
      <c r="CW35" s="50"/>
      <c r="CX35" s="50"/>
      <c r="CY35" s="108"/>
      <c r="CZ35" s="50"/>
      <c r="DA35" s="410"/>
      <c r="DB35" s="410"/>
    </row>
    <row r="36" spans="2:106" ht="242.25">
      <c r="B36" s="448"/>
      <c r="C36" s="410"/>
      <c r="D36" s="196" t="s">
        <v>316</v>
      </c>
      <c r="E36" s="213">
        <v>9.1999999999999998E-3</v>
      </c>
      <c r="F36" s="284" t="s">
        <v>247</v>
      </c>
      <c r="G36" s="285" t="s">
        <v>502</v>
      </c>
      <c r="H36" s="284" t="s">
        <v>503</v>
      </c>
      <c r="I36" s="284" t="s">
        <v>504</v>
      </c>
      <c r="J36" s="239" t="s">
        <v>505</v>
      </c>
      <c r="K36" s="286">
        <v>44713</v>
      </c>
      <c r="L36" s="286">
        <v>45107</v>
      </c>
      <c r="M36" s="287" t="s">
        <v>154</v>
      </c>
      <c r="N36" s="287" t="s">
        <v>506</v>
      </c>
      <c r="O36" s="287" t="s">
        <v>507</v>
      </c>
      <c r="P36" s="287" t="s">
        <v>155</v>
      </c>
      <c r="Q36" s="288">
        <v>0</v>
      </c>
      <c r="R36" s="289">
        <v>2022</v>
      </c>
      <c r="S36" s="290">
        <v>0.4</v>
      </c>
      <c r="T36" s="290">
        <v>1</v>
      </c>
      <c r="U36" s="290"/>
      <c r="V36" s="291"/>
      <c r="W36" s="291"/>
      <c r="X36" s="291"/>
      <c r="Y36" s="291"/>
      <c r="Z36" s="290">
        <v>1</v>
      </c>
      <c r="AA36" s="292">
        <v>150</v>
      </c>
      <c r="AB36" s="292">
        <v>150</v>
      </c>
      <c r="AC36" s="293"/>
      <c r="AD36" s="293"/>
      <c r="AE36" s="293"/>
      <c r="AF36" s="293"/>
      <c r="AG36" s="293"/>
      <c r="AH36" s="108">
        <f t="shared" si="1"/>
        <v>300</v>
      </c>
      <c r="AI36" s="272">
        <f>AA36</f>
        <v>150</v>
      </c>
      <c r="AJ36" s="251" t="s">
        <v>222</v>
      </c>
      <c r="AK36" s="272"/>
      <c r="AL36" s="379"/>
      <c r="AM36" s="272">
        <f>AB36</f>
        <v>150</v>
      </c>
      <c r="AN36" s="251" t="s">
        <v>222</v>
      </c>
      <c r="AO36" s="272"/>
      <c r="AP36" s="379"/>
      <c r="AQ36" s="293"/>
      <c r="AR36" s="379"/>
      <c r="AS36" s="293"/>
      <c r="AT36" s="379"/>
      <c r="AU36" s="293"/>
      <c r="AV36" s="379"/>
      <c r="AW36" s="293"/>
      <c r="AX36" s="379"/>
      <c r="AY36" s="293"/>
      <c r="AZ36" s="379"/>
      <c r="BA36" s="293"/>
      <c r="BB36" s="379"/>
      <c r="BC36" s="293"/>
      <c r="BD36" s="379"/>
      <c r="BE36" s="293"/>
      <c r="BF36" s="379"/>
      <c r="BG36" s="293"/>
      <c r="BH36" s="379"/>
      <c r="BI36" s="293"/>
      <c r="BJ36" s="379"/>
      <c r="BK36" s="404">
        <f t="shared" si="2"/>
        <v>300</v>
      </c>
      <c r="BL36" s="28"/>
      <c r="BM36" s="122"/>
      <c r="BN36" s="50"/>
      <c r="BO36" s="50"/>
      <c r="BP36" s="108"/>
      <c r="BQ36" s="50"/>
      <c r="BR36" s="410"/>
      <c r="BS36" s="410"/>
      <c r="BT36" s="122"/>
      <c r="BU36" s="50"/>
      <c r="BV36" s="50"/>
      <c r="BW36" s="108"/>
      <c r="BX36" s="50"/>
      <c r="BY36" s="410"/>
      <c r="BZ36" s="410"/>
      <c r="CA36" s="122"/>
      <c r="CB36" s="50"/>
      <c r="CC36" s="50"/>
      <c r="CD36" s="108"/>
      <c r="CE36" s="50"/>
      <c r="CF36" s="410"/>
      <c r="CG36" s="410"/>
      <c r="CH36" s="122"/>
      <c r="CI36" s="50"/>
      <c r="CJ36" s="50"/>
      <c r="CK36" s="108"/>
      <c r="CL36" s="50"/>
      <c r="CM36" s="410"/>
      <c r="CN36" s="410"/>
      <c r="CO36" s="122"/>
      <c r="CP36" s="50"/>
      <c r="CQ36" s="50"/>
      <c r="CR36" s="108"/>
      <c r="CS36" s="50"/>
      <c r="CT36" s="410"/>
      <c r="CU36" s="410"/>
      <c r="CV36" s="122"/>
      <c r="CW36" s="50"/>
      <c r="CX36" s="50"/>
      <c r="CY36" s="108"/>
      <c r="CZ36" s="50"/>
      <c r="DA36" s="410"/>
      <c r="DB36" s="410"/>
    </row>
    <row r="37" spans="2:106" ht="191.25">
      <c r="B37" s="438" t="s">
        <v>806</v>
      </c>
      <c r="C37" s="441">
        <v>0.25</v>
      </c>
      <c r="D37" s="197" t="s">
        <v>317</v>
      </c>
      <c r="E37" s="294">
        <v>1.09E-2</v>
      </c>
      <c r="F37" s="227" t="s">
        <v>247</v>
      </c>
      <c r="G37" s="148" t="s">
        <v>508</v>
      </c>
      <c r="H37" s="295" t="s">
        <v>509</v>
      </c>
      <c r="I37" s="295" t="s">
        <v>510</v>
      </c>
      <c r="J37" s="239" t="s">
        <v>511</v>
      </c>
      <c r="K37" s="232">
        <v>44927</v>
      </c>
      <c r="L37" s="235">
        <v>46387</v>
      </c>
      <c r="M37" s="231" t="s">
        <v>154</v>
      </c>
      <c r="N37" s="231" t="s">
        <v>512</v>
      </c>
      <c r="O37" s="231" t="s">
        <v>513</v>
      </c>
      <c r="P37" s="231" t="s">
        <v>155</v>
      </c>
      <c r="Q37" s="184">
        <v>0</v>
      </c>
      <c r="R37" s="27">
        <v>2022</v>
      </c>
      <c r="S37" s="50"/>
      <c r="T37" s="50">
        <v>0.3</v>
      </c>
      <c r="U37" s="50">
        <v>0.4</v>
      </c>
      <c r="V37" s="50">
        <v>0.6</v>
      </c>
      <c r="W37" s="50">
        <v>1</v>
      </c>
      <c r="X37" s="50"/>
      <c r="Y37" s="50"/>
      <c r="Z37" s="50">
        <v>1</v>
      </c>
      <c r="AA37" s="108"/>
      <c r="AB37" s="108">
        <v>40</v>
      </c>
      <c r="AC37" s="108">
        <v>100</v>
      </c>
      <c r="AD37" s="108">
        <v>150</v>
      </c>
      <c r="AE37" s="108">
        <v>250</v>
      </c>
      <c r="AF37" s="108"/>
      <c r="AG37" s="108"/>
      <c r="AH37" s="108">
        <f t="shared" si="1"/>
        <v>540</v>
      </c>
      <c r="AI37" s="108"/>
      <c r="AJ37" s="27"/>
      <c r="AK37" s="108"/>
      <c r="AL37" s="27"/>
      <c r="AM37" s="108">
        <f>AB37</f>
        <v>40</v>
      </c>
      <c r="AN37" s="27" t="s">
        <v>222</v>
      </c>
      <c r="AO37" s="108"/>
      <c r="AP37" s="27"/>
      <c r="AQ37" s="108">
        <f>AC37</f>
        <v>100</v>
      </c>
      <c r="AR37" s="27" t="s">
        <v>222</v>
      </c>
      <c r="AS37" s="108"/>
      <c r="AT37" s="27"/>
      <c r="AU37" s="108">
        <f>AD37</f>
        <v>150</v>
      </c>
      <c r="AV37" s="27" t="s">
        <v>222</v>
      </c>
      <c r="AW37" s="108"/>
      <c r="AX37" s="27"/>
      <c r="AY37" s="108">
        <f>AE37</f>
        <v>250</v>
      </c>
      <c r="AZ37" s="27" t="s">
        <v>222</v>
      </c>
      <c r="BA37" s="108"/>
      <c r="BB37" s="27"/>
      <c r="BC37" s="108"/>
      <c r="BD37" s="27"/>
      <c r="BE37" s="108"/>
      <c r="BF37" s="27"/>
      <c r="BG37" s="108"/>
      <c r="BH37" s="27"/>
      <c r="BI37" s="108"/>
      <c r="BJ37" s="27"/>
      <c r="BK37" s="404">
        <f t="shared" si="2"/>
        <v>540</v>
      </c>
      <c r="BL37" s="28" t="s">
        <v>54</v>
      </c>
      <c r="BM37" s="121"/>
      <c r="BN37" s="50" t="str">
        <f>IF(BM37="","",IF(IF(OR(P37=Desplegables!$B$5,P37=Desplegables!$B$6,),(Q37-BM37)/(Q37-S37),BM37/S37)&lt;0,0%,IF(IF(OR(P37=Desplegables!$B$5,P37=Desplegables!$B$6,),(Q37-BM37)/(Q37-S37),BM37/S37)&gt;1,100%,IF(OR(P37=Desplegables!$B$5,P37=Desplegables!$B$6,),(Q37-BM37)/(Q37-S37),BM37/S37))))</f>
        <v/>
      </c>
      <c r="BO37" s="50" t="str">
        <f>IF(BM37="","",IF(IF(OR(P37=Desplegables!$B$5,P37=Desplegables!$B$6,),(Q37-BM37)/(Q37-Z37),BM37/Z37)&lt;0,0%,IF(IF(OR(P37=Desplegables!$B$5,P37=Desplegables!$B$6,),(Q37-BM37)/(Q37-Z37),BM37/Z37)&gt;1,100%,IF(OR(P37=Desplegables!$B$5,P37=Desplegables!$B$6,),(Q37-BM37)/(Q37-Z37),BM37/Z37))))</f>
        <v/>
      </c>
      <c r="BP37" s="108"/>
      <c r="BQ37" s="50" t="str">
        <f t="shared" ref="BQ37:BQ86" si="4">IF(BP37="","",IF(BP37/SUM(AI37,AK37)&gt;1,100%,BP37/SUM(AI37,AK37)))</f>
        <v/>
      </c>
      <c r="BR37" s="410">
        <f>IFERROR((SUMPRODUCT($E$37:$E$59,BN37:BN59)*100%)/SUM($E$37:$E$59),"")</f>
        <v>0</v>
      </c>
      <c r="BS37" s="410">
        <f>IFERROR((SUMPRODUCT($E$37:$E$59,BO37:BO59)*100%)/SUM($E$37:$E$59),"")</f>
        <v>0</v>
      </c>
      <c r="BT37" s="121"/>
      <c r="BU37" s="50" t="str">
        <f>IF(BT37="","",IF(IF(OR(P37=Desplegables!$B$5,P37=Desplegables!$B$6,),(Q37-BT37)/(Q37-S37),BT37/S37)&lt;0,0%,IF(IF(OR(P37=Desplegables!$B$5,P37=Desplegables!$B$6,),(Q37-BT37)/(Q37-S37),BT37/S37)&gt;1,100%,IF(OR(P37=Desplegables!$B$5,P37=Desplegables!$B$6,),(Q37-BT37)/(Q37-S37),BT37/S37))))</f>
        <v/>
      </c>
      <c r="BV37" s="50" t="str">
        <f>IF(BT37="","",IF(IF(OR(P37=Desplegables!$B$5,P37=Desplegables!$B$6,),(Q37-BT37)/(Q37-Z37),BT37/Z37)&lt;0,0%,IF(IF(OR(P37=Desplegables!$B$5,P37=Desplegables!$B$6,),(Q37-BT37)/(Q37-Z37),BT37/Z37)&gt;1,100%,IF(OR(P37=Desplegables!$B$5,P37=Desplegables!$B$6,),(Q37-BT37)/(Q37-Z37),BT37/Z37))))</f>
        <v/>
      </c>
      <c r="BW37" s="108"/>
      <c r="BX37" s="50" t="str">
        <f t="shared" ref="BX37:BX86" si="5">IF(SUM(BP37,BW37)=0,"",IF(SUM(BP37,BW37)/SUM(AI37,AK37)&gt;1,100%,SUM(BP37,BW37)/SUM(AI37,AK37)))</f>
        <v/>
      </c>
      <c r="BY37" s="410">
        <f>IFERROR((SUMPRODUCT($E$37:$E$59,BU37:BU59)*100%)/SUM($E$37:$E$59),"")</f>
        <v>0</v>
      </c>
      <c r="BZ37" s="410">
        <f>IFERROR((SUMPRODUCT($E$37:$E$59,BV37:BV59)*100%)/SUM($E$37:$E$59),"")</f>
        <v>0</v>
      </c>
      <c r="CA37" s="121"/>
      <c r="CB37" s="50" t="str">
        <f>IF(CA37="","",IF(IF(OR(P37=Desplegables!$B$5,P37=Desplegables!$B$6,),(Q37-CA37)/(Q37-T37),CA37/T37)&lt;0,0%,IF(IF(OR(P37=Desplegables!$B$5,P37=Desplegables!$B$6,),(Q37-CA37)/(Q37-T37),CA37/T37)&gt;1,100%,IF(OR(P37=Desplegables!$B$5,P37=Desplegables!$B$6,),(Q37-CA37)/(Q37-T37),CA37/T37))))</f>
        <v/>
      </c>
      <c r="CC37" s="50" t="str">
        <f>IF(CA37="","",IF(IF(OR(P37=Desplegables!$B$5,P37=Desplegables!$B$6,),(Q37-CA37)/(Q37-Z37),IF(P37=Desplegables!$B$3,AVERAGE(CA37,BT37)/Z37,CA37/Z37))&lt;0,0%,IF(IF(OR(P37=Desplegables!$B$5,P37=Desplegables!$B$6,),(Q37-CA37)/(Q37-Z37),IF(P37=Desplegables!$B$3,AVERAGE(CA37,BT37)/Z37,CA37/Z37))&gt;1,100%,IF(OR(P37=Desplegables!$B$5,P37=Desplegables!$B$6,),(Q37-CA37)/(Q37-Z37),IF(P37=Desplegables!$B$3,AVERAGE(CA37,BT37)/Z37,CA37/Z37)))))</f>
        <v/>
      </c>
      <c r="CD37" s="108"/>
      <c r="CE37" s="50" t="str">
        <f t="shared" ref="CE37:CE86" si="6">IF(CD37="","",IF(CD37/SUM(AM37,AO37)&gt;1,100%,CD37/SUM(AM37,AO37)))</f>
        <v/>
      </c>
      <c r="CF37" s="410">
        <f>IFERROR((SUMPRODUCT($E$37:$E$59,CB37:CB59)*100%)/SUM($E$37:$E$59),"")</f>
        <v>0</v>
      </c>
      <c r="CG37" s="410">
        <f>IFERROR((SUMPRODUCT($E$37:$E$59,CC37:CC59)*100%)/SUM($E$37:$E$59),"")</f>
        <v>0</v>
      </c>
      <c r="CH37" s="121"/>
      <c r="CI37" s="50" t="str">
        <f>IF(CH37="","",IF(IF(OR(P37=Desplegables!$B$5,P37=Desplegables!$B$6,),(Q37-CH37)/(Q37-T37),CH37/T37)&lt;0,0%,IF(IF(OR(P37=Desplegables!$B$5,P37=Desplegables!$B$6,),(Q37-CH37)/(Q37-T37),CH37/T37)&gt;1,100%,IF(OR(P37=Desplegables!$B$5,P37=Desplegables!$B$6,),(Q37-CH37)/(Q37-T37),CH37/T37))))</f>
        <v/>
      </c>
      <c r="CJ37" s="50" t="str">
        <f>IF(CH37="","",IF(IF(OR(P37=Desplegables!$B$5,P37=Desplegables!$B$6,),(Q37-CH37)/(Q37-Z37),IF(P37=Desplegables!$B$3,AVERAGE(CH37,BT37)/Z37,CH37/Z37))&lt;0,0%,IF(IF(OR(P37=Desplegables!$B$5,P37=Desplegables!$B$6,),(Q37-CH37)/(Q37-Z37),IF(P37=Desplegables!$B$3,AVERAGE(CH37,BT37)/Z37,CH37/Z37))&gt;1,100%,IF(OR(P37=Desplegables!$B$5,P37=Desplegables!$B$6,),(Q37-CH37)/(Q37-Z37),IF(P37=Desplegables!$B$3,AVERAGE(CH37,BT37)/Z37,CH37/Z37)))))</f>
        <v/>
      </c>
      <c r="CK37" s="108"/>
      <c r="CL37" s="50" t="str">
        <f t="shared" ref="CL37:CL86" si="7">IF(SUM(CD37,CK37)=0,"",IF(SUM(CD37,CK37)/SUM(AM37,AO37)&gt;1,100%,SUM(CD37,CK37)/SUM(AM37,AO37)))</f>
        <v/>
      </c>
      <c r="CM37" s="410">
        <f>IFERROR((SUMPRODUCT($E$37:$E$59,CI37:CI59)*100%)/SUM($E$37:$E$59),"")</f>
        <v>0</v>
      </c>
      <c r="CN37" s="410">
        <f>IFERROR((SUMPRODUCT($E$37:$E$59,CJ37:CJ59)*100%)/SUM($E$37:$E$59),"")</f>
        <v>0</v>
      </c>
      <c r="CO37" s="121"/>
      <c r="CP37" s="50" t="str">
        <f>IF(CO37="","",IF(IF(OR(P37=Desplegables!$B$5,P37=Desplegables!$B$6,),(Q37-CO37)/(Q37-Z37),IF(P37=Desplegables!$B$3,CO37/#REF!,CO37/Z37))&lt;0,0%,IF(IF(OR(P37=Desplegables!$B$5,P37=Desplegables!$B$6,),(Q37-CO37)/(Q37-Z37),IF(P37=Desplegables!$B$3,CO37/#REF!,CO37/Z37))&gt;1,100%,IF(OR(P37=Desplegables!$B$5,P37=Desplegables!$B$6,),(Q37-CO37)/(Q37-Z37),IF(P37=Desplegables!$B$3,CO37/#REF!,CO37/Z37)))))</f>
        <v/>
      </c>
      <c r="CQ37" s="50" t="str">
        <f>IF(CO37="","",IF(IF(OR(P37=Desplegables!$B$5,P37=Desplegables!$B$6,),(Q37-CO37)/(Q37-Z37),IF(P37=Desplegables!$B$3,AVERAGE(CO37,CH37,BT37)/Z37,CO37/Z37))&lt;0,0%,IF(IF(OR(P37=Desplegables!$B$5,P37=Desplegables!$B$6,),(Q37-CO37)/(Q37-Z37),IF(P37=Desplegables!$B$3,AVERAGE(CO37,CH37,BT37)/Z37,CO37/Z37))&gt;1,100%,IF(OR(P37=Desplegables!$B$5,P37=Desplegables!$B$6,),(Q37-CO37)/(Q37-Z37),IF(P37=Desplegables!$B$3,AVERAGE(CO37,CH37,BT37)/Z37,CO37/Z37)))))</f>
        <v/>
      </c>
      <c r="CR37" s="108"/>
      <c r="CS37" s="50" t="str">
        <f t="shared" ref="CS37:CS86" si="8">IF(CR37="","",IF(CR37/SUM(BG37,BI37)&gt;1,100%,CR37/SUM(BG37,BI37)))</f>
        <v/>
      </c>
      <c r="CT37" s="410">
        <f>IFERROR((SUMPRODUCT($E$37:$E$59,CP37:CP59)*100%)/SUM($E$37:$E$59),"")</f>
        <v>0</v>
      </c>
      <c r="CU37" s="410">
        <f>IFERROR((SUMPRODUCT($E$37:$E$59,CQ37:CQ59)*100%)/SUM($E$37:$E$59),"")</f>
        <v>0</v>
      </c>
      <c r="CV37" s="121"/>
      <c r="CW37" s="50" t="str">
        <f>IF(CV37="","",IF(IF(OR(P37=Desplegables!$B$5,P37=Desplegables!$B$6,),(Q37-CV37)/(Q37-Z37),IF(P37=Desplegables!$B$3,CV37/#REF!,CV37/Z37))&lt;0,0%,IF(IF(OR(P37=Desplegables!$B$5,P37=Desplegables!$B$6,),(Q37-CV37)/(Q37-Z37),IF(P37=Desplegables!$B$3,CV37/#REF!,CV37/Z37))&gt;1,100%,IF(OR(P37=Desplegables!$B$5,P37=Desplegables!$B$6,),(Q37-CV37)/(Q37-Z37),IF(P37=Desplegables!$B$3,CV37/#REF!,CV37/Z37)))))</f>
        <v/>
      </c>
      <c r="CX37" s="50" t="str">
        <f>IF(CV37="","",IF(IF(OR(P37=Desplegables!$B$5,P37=Desplegables!$B$6,),(Q37-CV37)/(Q37-Z37),IF(P37=Desplegables!$B$3,AVERAGE(CV37,CH37,BT37)/Z37,CV37/Z37))&lt;0,0%,IF(IF(OR(P37=Desplegables!$B$5,P37=Desplegables!$B$6,),(Q37-CV37)/(Q37-Z37),IF(P37=Desplegables!$B$3,AVERAGE(CV37,CH37,BT37)/Z37,CV37/Z37))&gt;1,100%,IF(OR(P37=Desplegables!$B$5,P37=Desplegables!$B$6,),(Q37-CV37)/(Q37-Z37),IF(P37=Desplegables!$B$3,AVERAGE(CV37,CH37,BT37)/Z37,CV37/Z37)))))</f>
        <v/>
      </c>
      <c r="CY37" s="108"/>
      <c r="CZ37" s="50" t="str">
        <f t="shared" ref="CZ37:CZ86" si="9">IF(SUM(CR37,CY37)=0,"",IF(SUM(CR37,CY37)/SUM(BG37,BI37)&gt;1,100%,SUM(CR37,CY37)/SUM(BG37,BI37)))</f>
        <v/>
      </c>
      <c r="DA37" s="410">
        <f>IFERROR((SUMPRODUCT($E$37:$E$59,CW37:CW59)*100%)/SUM($E$37:$E$59),"")</f>
        <v>0</v>
      </c>
      <c r="DB37" s="410">
        <f>IFERROR((SUMPRODUCT($E$37:$E$59,CX37:CX59)*100%)/SUM($E$37:$E$59),"")</f>
        <v>0</v>
      </c>
    </row>
    <row r="38" spans="2:106" ht="204">
      <c r="B38" s="439"/>
      <c r="C38" s="442"/>
      <c r="D38" s="197" t="s">
        <v>318</v>
      </c>
      <c r="E38" s="294">
        <v>1.0800000000000001E-2</v>
      </c>
      <c r="F38" s="227" t="s">
        <v>247</v>
      </c>
      <c r="G38" s="148" t="s">
        <v>514</v>
      </c>
      <c r="H38" s="227" t="s">
        <v>391</v>
      </c>
      <c r="I38" s="227" t="s">
        <v>392</v>
      </c>
      <c r="J38" s="239" t="s">
        <v>393</v>
      </c>
      <c r="K38" s="232">
        <v>45292</v>
      </c>
      <c r="L38" s="235">
        <v>46387</v>
      </c>
      <c r="M38" s="231" t="s">
        <v>154</v>
      </c>
      <c r="N38" s="231" t="s">
        <v>515</v>
      </c>
      <c r="O38" s="231" t="s">
        <v>516</v>
      </c>
      <c r="P38" s="231" t="s">
        <v>155</v>
      </c>
      <c r="Q38" s="184">
        <v>0</v>
      </c>
      <c r="R38" s="27">
        <v>2022</v>
      </c>
      <c r="S38" s="50"/>
      <c r="T38" s="50"/>
      <c r="U38" s="50">
        <v>0.25</v>
      </c>
      <c r="V38" s="50">
        <v>0.5</v>
      </c>
      <c r="W38" s="50">
        <v>1</v>
      </c>
      <c r="X38" s="50"/>
      <c r="Y38" s="50"/>
      <c r="Z38" s="50">
        <v>1</v>
      </c>
      <c r="AA38" s="108"/>
      <c r="AB38" s="108"/>
      <c r="AC38" s="108">
        <v>400</v>
      </c>
      <c r="AD38" s="108">
        <v>450</v>
      </c>
      <c r="AE38" s="108">
        <v>500</v>
      </c>
      <c r="AF38" s="108"/>
      <c r="AG38" s="108"/>
      <c r="AH38" s="108">
        <f t="shared" si="1"/>
        <v>1350</v>
      </c>
      <c r="AI38" s="108"/>
      <c r="AJ38" s="27"/>
      <c r="AK38" s="108"/>
      <c r="AL38" s="27"/>
      <c r="AM38" s="108"/>
      <c r="AN38" s="27"/>
      <c r="AO38" s="108"/>
      <c r="AP38" s="27"/>
      <c r="AQ38" s="108">
        <f>AC38</f>
        <v>400</v>
      </c>
      <c r="AR38" s="27" t="s">
        <v>222</v>
      </c>
      <c r="AS38" s="108"/>
      <c r="AT38" s="27"/>
      <c r="AU38" s="108">
        <f>AD38</f>
        <v>450</v>
      </c>
      <c r="AV38" s="27" t="s">
        <v>222</v>
      </c>
      <c r="AW38" s="108"/>
      <c r="AX38" s="27"/>
      <c r="AY38" s="108">
        <f>AE38</f>
        <v>500</v>
      </c>
      <c r="AZ38" s="27" t="s">
        <v>222</v>
      </c>
      <c r="BA38" s="108"/>
      <c r="BB38" s="27"/>
      <c r="BC38" s="108"/>
      <c r="BD38" s="27"/>
      <c r="BE38" s="108"/>
      <c r="BF38" s="27"/>
      <c r="BG38" s="108"/>
      <c r="BH38" s="27"/>
      <c r="BI38" s="108"/>
      <c r="BJ38" s="27"/>
      <c r="BK38" s="404">
        <f t="shared" si="2"/>
        <v>1350</v>
      </c>
      <c r="BL38" s="28"/>
      <c r="BM38" s="184"/>
      <c r="BN38" s="50"/>
      <c r="BO38" s="50"/>
      <c r="BP38" s="108"/>
      <c r="BQ38" s="50"/>
      <c r="BR38" s="410"/>
      <c r="BS38" s="410"/>
      <c r="BT38" s="184"/>
      <c r="BU38" s="50"/>
      <c r="BV38" s="50"/>
      <c r="BW38" s="108"/>
      <c r="BX38" s="50"/>
      <c r="BY38" s="410"/>
      <c r="BZ38" s="410"/>
      <c r="CA38" s="184"/>
      <c r="CB38" s="50"/>
      <c r="CC38" s="50"/>
      <c r="CD38" s="108"/>
      <c r="CE38" s="50"/>
      <c r="CF38" s="410"/>
      <c r="CG38" s="410"/>
      <c r="CH38" s="184"/>
      <c r="CI38" s="50"/>
      <c r="CJ38" s="50"/>
      <c r="CK38" s="108"/>
      <c r="CL38" s="50"/>
      <c r="CM38" s="410"/>
      <c r="CN38" s="410"/>
      <c r="CO38" s="184"/>
      <c r="CP38" s="50"/>
      <c r="CQ38" s="50"/>
      <c r="CR38" s="108"/>
      <c r="CS38" s="50"/>
      <c r="CT38" s="410"/>
      <c r="CU38" s="410"/>
      <c r="CV38" s="184"/>
      <c r="CW38" s="50"/>
      <c r="CX38" s="50"/>
      <c r="CY38" s="108"/>
      <c r="CZ38" s="50"/>
      <c r="DA38" s="410"/>
      <c r="DB38" s="410"/>
    </row>
    <row r="39" spans="2:106" ht="255">
      <c r="B39" s="439"/>
      <c r="C39" s="442"/>
      <c r="D39" s="197" t="s">
        <v>319</v>
      </c>
      <c r="E39" s="294">
        <v>1.0800000000000001E-2</v>
      </c>
      <c r="F39" s="227" t="s">
        <v>247</v>
      </c>
      <c r="G39" s="148" t="s">
        <v>514</v>
      </c>
      <c r="H39" s="227" t="s">
        <v>391</v>
      </c>
      <c r="I39" s="227" t="s">
        <v>392</v>
      </c>
      <c r="J39" s="239" t="s">
        <v>393</v>
      </c>
      <c r="K39" s="232">
        <v>45292</v>
      </c>
      <c r="L39" s="232">
        <v>46022</v>
      </c>
      <c r="M39" s="231" t="s">
        <v>154</v>
      </c>
      <c r="N39" s="231" t="s">
        <v>517</v>
      </c>
      <c r="O39" s="231" t="s">
        <v>518</v>
      </c>
      <c r="P39" s="231" t="s">
        <v>155</v>
      </c>
      <c r="Q39" s="184">
        <v>0</v>
      </c>
      <c r="R39" s="27">
        <v>2022</v>
      </c>
      <c r="S39" s="50"/>
      <c r="T39" s="50"/>
      <c r="U39" s="50">
        <v>0.4</v>
      </c>
      <c r="V39" s="50">
        <v>1</v>
      </c>
      <c r="W39" s="50"/>
      <c r="X39" s="50"/>
      <c r="Y39" s="50"/>
      <c r="Z39" s="50">
        <v>1</v>
      </c>
      <c r="AA39" s="108"/>
      <c r="AB39" s="108"/>
      <c r="AC39" s="108">
        <v>300</v>
      </c>
      <c r="AD39" s="108">
        <v>300</v>
      </c>
      <c r="AE39" s="108"/>
      <c r="AF39" s="108"/>
      <c r="AG39" s="108"/>
      <c r="AH39" s="108">
        <f t="shared" si="1"/>
        <v>600</v>
      </c>
      <c r="AI39" s="108"/>
      <c r="AJ39" s="27"/>
      <c r="AK39" s="108"/>
      <c r="AL39" s="27"/>
      <c r="AM39" s="108"/>
      <c r="AN39" s="27"/>
      <c r="AO39" s="108"/>
      <c r="AP39" s="27"/>
      <c r="AQ39" s="108">
        <v>300</v>
      </c>
      <c r="AR39" s="27" t="s">
        <v>224</v>
      </c>
      <c r="AS39" s="108"/>
      <c r="AT39" s="27"/>
      <c r="AU39" s="108">
        <v>300</v>
      </c>
      <c r="AV39" s="27" t="s">
        <v>224</v>
      </c>
      <c r="AW39" s="108"/>
      <c r="AX39" s="27"/>
      <c r="AY39" s="108"/>
      <c r="AZ39" s="27"/>
      <c r="BA39" s="108"/>
      <c r="BB39" s="27"/>
      <c r="BC39" s="108"/>
      <c r="BD39" s="27"/>
      <c r="BE39" s="108"/>
      <c r="BF39" s="27"/>
      <c r="BG39" s="108"/>
      <c r="BH39" s="27"/>
      <c r="BI39" s="108"/>
      <c r="BJ39" s="27"/>
      <c r="BK39" s="404">
        <f t="shared" si="2"/>
        <v>600</v>
      </c>
      <c r="BL39" s="28"/>
      <c r="BM39" s="184"/>
      <c r="BN39" s="50"/>
      <c r="BO39" s="50"/>
      <c r="BP39" s="108"/>
      <c r="BQ39" s="50"/>
      <c r="BR39" s="410"/>
      <c r="BS39" s="410"/>
      <c r="BT39" s="184"/>
      <c r="BU39" s="50"/>
      <c r="BV39" s="50"/>
      <c r="BW39" s="108"/>
      <c r="BX39" s="50"/>
      <c r="BY39" s="410"/>
      <c r="BZ39" s="410"/>
      <c r="CA39" s="184"/>
      <c r="CB39" s="50"/>
      <c r="CC39" s="50"/>
      <c r="CD39" s="108"/>
      <c r="CE39" s="50"/>
      <c r="CF39" s="410"/>
      <c r="CG39" s="410"/>
      <c r="CH39" s="184"/>
      <c r="CI39" s="50"/>
      <c r="CJ39" s="50"/>
      <c r="CK39" s="108"/>
      <c r="CL39" s="50"/>
      <c r="CM39" s="410"/>
      <c r="CN39" s="410"/>
      <c r="CO39" s="184"/>
      <c r="CP39" s="50"/>
      <c r="CQ39" s="50"/>
      <c r="CR39" s="108"/>
      <c r="CS39" s="50"/>
      <c r="CT39" s="410"/>
      <c r="CU39" s="410"/>
      <c r="CV39" s="184"/>
      <c r="CW39" s="50"/>
      <c r="CX39" s="50"/>
      <c r="CY39" s="108"/>
      <c r="CZ39" s="50"/>
      <c r="DA39" s="410"/>
      <c r="DB39" s="410"/>
    </row>
    <row r="40" spans="2:106" ht="153">
      <c r="B40" s="439"/>
      <c r="C40" s="442"/>
      <c r="D40" s="197" t="s">
        <v>320</v>
      </c>
      <c r="E40" s="294">
        <v>1.0800000000000001E-2</v>
      </c>
      <c r="F40" s="227" t="s">
        <v>247</v>
      </c>
      <c r="G40" s="148" t="s">
        <v>519</v>
      </c>
      <c r="H40" s="227" t="s">
        <v>520</v>
      </c>
      <c r="I40" s="227" t="s">
        <v>521</v>
      </c>
      <c r="J40" s="239" t="s">
        <v>522</v>
      </c>
      <c r="K40" s="232">
        <v>45658</v>
      </c>
      <c r="L40" s="235">
        <v>46387</v>
      </c>
      <c r="M40" s="231" t="s">
        <v>154</v>
      </c>
      <c r="N40" s="231" t="s">
        <v>523</v>
      </c>
      <c r="O40" s="231" t="s">
        <v>524</v>
      </c>
      <c r="P40" s="231" t="s">
        <v>155</v>
      </c>
      <c r="Q40" s="184">
        <v>0</v>
      </c>
      <c r="R40" s="27">
        <v>2022</v>
      </c>
      <c r="S40" s="50"/>
      <c r="T40" s="50"/>
      <c r="U40" s="50"/>
      <c r="V40" s="50">
        <v>0.5</v>
      </c>
      <c r="W40" s="50">
        <v>1</v>
      </c>
      <c r="X40" s="50"/>
      <c r="Y40" s="50"/>
      <c r="Z40" s="50">
        <v>1</v>
      </c>
      <c r="AA40" s="108"/>
      <c r="AB40" s="108"/>
      <c r="AC40" s="108"/>
      <c r="AD40" s="108">
        <v>100</v>
      </c>
      <c r="AE40" s="108">
        <v>100</v>
      </c>
      <c r="AF40" s="108"/>
      <c r="AG40" s="108"/>
      <c r="AH40" s="108">
        <f t="shared" si="1"/>
        <v>200</v>
      </c>
      <c r="AI40" s="108"/>
      <c r="AJ40" s="27"/>
      <c r="AK40" s="108"/>
      <c r="AL40" s="27"/>
      <c r="AM40" s="108"/>
      <c r="AN40" s="27"/>
      <c r="AO40" s="108"/>
      <c r="AP40" s="27"/>
      <c r="AQ40" s="108"/>
      <c r="AR40" s="27"/>
      <c r="AS40" s="108"/>
      <c r="AT40" s="27"/>
      <c r="AU40" s="108">
        <v>100</v>
      </c>
      <c r="AV40" s="27" t="s">
        <v>224</v>
      </c>
      <c r="AW40" s="108"/>
      <c r="AX40" s="27"/>
      <c r="AY40" s="108">
        <v>100</v>
      </c>
      <c r="AZ40" s="27" t="s">
        <v>224</v>
      </c>
      <c r="BA40" s="108"/>
      <c r="BB40" s="27"/>
      <c r="BC40" s="108"/>
      <c r="BD40" s="27"/>
      <c r="BE40" s="108"/>
      <c r="BF40" s="27"/>
      <c r="BG40" s="108"/>
      <c r="BH40" s="27"/>
      <c r="BI40" s="108"/>
      <c r="BJ40" s="27"/>
      <c r="BK40" s="404">
        <f t="shared" si="2"/>
        <v>200</v>
      </c>
      <c r="BL40" s="28"/>
      <c r="BM40" s="184"/>
      <c r="BN40" s="50"/>
      <c r="BO40" s="50"/>
      <c r="BP40" s="108"/>
      <c r="BQ40" s="50"/>
      <c r="BR40" s="410"/>
      <c r="BS40" s="410"/>
      <c r="BT40" s="184"/>
      <c r="BU40" s="50"/>
      <c r="BV40" s="50"/>
      <c r="BW40" s="108"/>
      <c r="BX40" s="50"/>
      <c r="BY40" s="410"/>
      <c r="BZ40" s="410"/>
      <c r="CA40" s="184"/>
      <c r="CB40" s="50"/>
      <c r="CC40" s="50"/>
      <c r="CD40" s="108"/>
      <c r="CE40" s="50"/>
      <c r="CF40" s="410"/>
      <c r="CG40" s="410"/>
      <c r="CH40" s="184"/>
      <c r="CI40" s="50"/>
      <c r="CJ40" s="50"/>
      <c r="CK40" s="108"/>
      <c r="CL40" s="50"/>
      <c r="CM40" s="410"/>
      <c r="CN40" s="410"/>
      <c r="CO40" s="184"/>
      <c r="CP40" s="50"/>
      <c r="CQ40" s="50"/>
      <c r="CR40" s="108"/>
      <c r="CS40" s="50"/>
      <c r="CT40" s="410"/>
      <c r="CU40" s="410"/>
      <c r="CV40" s="184"/>
      <c r="CW40" s="50"/>
      <c r="CX40" s="50"/>
      <c r="CY40" s="108"/>
      <c r="CZ40" s="50"/>
      <c r="DA40" s="410"/>
      <c r="DB40" s="410"/>
    </row>
    <row r="41" spans="2:106" ht="344.25">
      <c r="B41" s="439"/>
      <c r="C41" s="442"/>
      <c r="D41" s="197" t="s">
        <v>321</v>
      </c>
      <c r="E41" s="294">
        <v>1.09E-2</v>
      </c>
      <c r="F41" s="227" t="s">
        <v>525</v>
      </c>
      <c r="G41" s="227" t="s">
        <v>526</v>
      </c>
      <c r="H41" s="227" t="s">
        <v>527</v>
      </c>
      <c r="I41" s="227" t="s">
        <v>528</v>
      </c>
      <c r="J41" s="239" t="s">
        <v>529</v>
      </c>
      <c r="K41" s="232">
        <v>44927</v>
      </c>
      <c r="L41" s="232">
        <v>46022</v>
      </c>
      <c r="M41" s="231" t="s">
        <v>154</v>
      </c>
      <c r="N41" s="227" t="s">
        <v>530</v>
      </c>
      <c r="O41" s="227" t="s">
        <v>531</v>
      </c>
      <c r="P41" s="231" t="s">
        <v>155</v>
      </c>
      <c r="Q41" s="184">
        <v>0</v>
      </c>
      <c r="R41" s="27">
        <v>2022</v>
      </c>
      <c r="S41" s="50"/>
      <c r="T41" s="50">
        <v>0.3</v>
      </c>
      <c r="U41" s="50">
        <v>0.65</v>
      </c>
      <c r="V41" s="50">
        <v>1</v>
      </c>
      <c r="W41" s="50"/>
      <c r="X41" s="50"/>
      <c r="Y41" s="50"/>
      <c r="Z41" s="50">
        <v>1</v>
      </c>
      <c r="AA41" s="296"/>
      <c r="AB41" s="108">
        <v>20</v>
      </c>
      <c r="AC41" s="108">
        <v>140</v>
      </c>
      <c r="AD41" s="108">
        <v>230</v>
      </c>
      <c r="AE41" s="108"/>
      <c r="AF41" s="108"/>
      <c r="AG41" s="108"/>
      <c r="AH41" s="108">
        <f t="shared" si="1"/>
        <v>390</v>
      </c>
      <c r="AI41" s="108"/>
      <c r="AJ41" s="380"/>
      <c r="AK41" s="233"/>
      <c r="AL41" s="380"/>
      <c r="AM41" s="108">
        <f>AB41</f>
        <v>20</v>
      </c>
      <c r="AN41" s="27" t="s">
        <v>224</v>
      </c>
      <c r="AO41" s="108"/>
      <c r="AP41" s="27"/>
      <c r="AQ41" s="108">
        <f>AC41</f>
        <v>140</v>
      </c>
      <c r="AR41" s="27" t="s">
        <v>224</v>
      </c>
      <c r="AS41" s="108"/>
      <c r="AT41" s="27"/>
      <c r="AU41" s="108">
        <f>AD41</f>
        <v>230</v>
      </c>
      <c r="AV41" s="27"/>
      <c r="AW41" s="108"/>
      <c r="AX41" s="27"/>
      <c r="AY41" s="108"/>
      <c r="AZ41" s="27"/>
      <c r="BA41" s="27"/>
      <c r="BB41" s="27"/>
      <c r="BC41" s="296"/>
      <c r="BD41" s="380"/>
      <c r="BE41" s="296"/>
      <c r="BF41" s="380"/>
      <c r="BG41" s="296"/>
      <c r="BH41" s="380"/>
      <c r="BI41" s="296"/>
      <c r="BJ41" s="380"/>
      <c r="BK41" s="404">
        <f t="shared" si="2"/>
        <v>390</v>
      </c>
      <c r="BL41" s="28"/>
      <c r="BM41" s="184"/>
      <c r="BN41" s="50"/>
      <c r="BO41" s="50"/>
      <c r="BP41" s="108"/>
      <c r="BQ41" s="50"/>
      <c r="BR41" s="410"/>
      <c r="BS41" s="410"/>
      <c r="BT41" s="184"/>
      <c r="BU41" s="50"/>
      <c r="BV41" s="50"/>
      <c r="BW41" s="108"/>
      <c r="BX41" s="50"/>
      <c r="BY41" s="410"/>
      <c r="BZ41" s="410"/>
      <c r="CA41" s="184"/>
      <c r="CB41" s="50"/>
      <c r="CC41" s="50"/>
      <c r="CD41" s="108"/>
      <c r="CE41" s="50"/>
      <c r="CF41" s="410"/>
      <c r="CG41" s="410"/>
      <c r="CH41" s="184"/>
      <c r="CI41" s="50"/>
      <c r="CJ41" s="50"/>
      <c r="CK41" s="108"/>
      <c r="CL41" s="50"/>
      <c r="CM41" s="410"/>
      <c r="CN41" s="410"/>
      <c r="CO41" s="184"/>
      <c r="CP41" s="50"/>
      <c r="CQ41" s="50"/>
      <c r="CR41" s="108"/>
      <c r="CS41" s="50"/>
      <c r="CT41" s="410"/>
      <c r="CU41" s="410"/>
      <c r="CV41" s="184"/>
      <c r="CW41" s="50"/>
      <c r="CX41" s="50"/>
      <c r="CY41" s="108"/>
      <c r="CZ41" s="50"/>
      <c r="DA41" s="410"/>
      <c r="DB41" s="410"/>
    </row>
    <row r="42" spans="2:106" ht="191.25">
      <c r="B42" s="439"/>
      <c r="C42" s="442"/>
      <c r="D42" s="197" t="s">
        <v>322</v>
      </c>
      <c r="E42" s="294">
        <v>1.09E-2</v>
      </c>
      <c r="F42" s="297" t="s">
        <v>532</v>
      </c>
      <c r="G42" s="227" t="s">
        <v>533</v>
      </c>
      <c r="H42" s="227" t="s">
        <v>534</v>
      </c>
      <c r="I42" s="227" t="s">
        <v>535</v>
      </c>
      <c r="J42" s="239" t="s">
        <v>536</v>
      </c>
      <c r="K42" s="232">
        <v>45078</v>
      </c>
      <c r="L42" s="232">
        <v>45838</v>
      </c>
      <c r="M42" s="298" t="s">
        <v>154</v>
      </c>
      <c r="N42" s="227" t="s">
        <v>537</v>
      </c>
      <c r="O42" s="227" t="s">
        <v>538</v>
      </c>
      <c r="P42" s="298" t="s">
        <v>155</v>
      </c>
      <c r="Q42" s="299">
        <v>0</v>
      </c>
      <c r="R42" s="300">
        <v>2022</v>
      </c>
      <c r="S42" s="301"/>
      <c r="T42" s="50">
        <v>0.3</v>
      </c>
      <c r="U42" s="50">
        <v>0.5</v>
      </c>
      <c r="V42" s="50">
        <v>1</v>
      </c>
      <c r="W42" s="50"/>
      <c r="X42" s="301"/>
      <c r="Y42" s="301"/>
      <c r="Z42" s="301">
        <v>1</v>
      </c>
      <c r="AA42" s="302"/>
      <c r="AB42" s="108">
        <v>50</v>
      </c>
      <c r="AC42" s="108">
        <v>200</v>
      </c>
      <c r="AD42" s="108">
        <v>60</v>
      </c>
      <c r="AE42" s="108"/>
      <c r="AF42" s="108"/>
      <c r="AG42" s="108"/>
      <c r="AH42" s="108">
        <f t="shared" si="1"/>
        <v>310</v>
      </c>
      <c r="AI42" s="108"/>
      <c r="AJ42" s="27"/>
      <c r="AK42" s="108"/>
      <c r="AL42" s="27"/>
      <c r="AM42" s="108">
        <v>50</v>
      </c>
      <c r="AN42" s="27" t="s">
        <v>224</v>
      </c>
      <c r="AO42" s="108"/>
      <c r="AP42" s="27"/>
      <c r="AQ42" s="108">
        <v>200</v>
      </c>
      <c r="AR42" s="27" t="s">
        <v>224</v>
      </c>
      <c r="AS42" s="108"/>
      <c r="AT42" s="27"/>
      <c r="AU42" s="108">
        <v>60</v>
      </c>
      <c r="AV42" s="27" t="s">
        <v>224</v>
      </c>
      <c r="AW42" s="108"/>
      <c r="AX42" s="300"/>
      <c r="AY42" s="302"/>
      <c r="AZ42" s="300"/>
      <c r="BA42" s="300"/>
      <c r="BB42" s="300"/>
      <c r="BC42" s="302"/>
      <c r="BD42" s="300"/>
      <c r="BE42" s="302"/>
      <c r="BF42" s="300"/>
      <c r="BG42" s="302"/>
      <c r="BH42" s="300"/>
      <c r="BI42" s="302"/>
      <c r="BJ42" s="300"/>
      <c r="BK42" s="404">
        <f t="shared" si="2"/>
        <v>310</v>
      </c>
      <c r="BL42" s="28"/>
      <c r="BM42" s="184"/>
      <c r="BN42" s="50"/>
      <c r="BO42" s="50"/>
      <c r="BP42" s="108"/>
      <c r="BQ42" s="50"/>
      <c r="BR42" s="410"/>
      <c r="BS42" s="410"/>
      <c r="BT42" s="184"/>
      <c r="BU42" s="50"/>
      <c r="BV42" s="50"/>
      <c r="BW42" s="108"/>
      <c r="BX42" s="50"/>
      <c r="BY42" s="410"/>
      <c r="BZ42" s="410"/>
      <c r="CA42" s="184"/>
      <c r="CB42" s="50"/>
      <c r="CC42" s="50"/>
      <c r="CD42" s="108"/>
      <c r="CE42" s="50"/>
      <c r="CF42" s="410"/>
      <c r="CG42" s="410"/>
      <c r="CH42" s="184"/>
      <c r="CI42" s="50"/>
      <c r="CJ42" s="50"/>
      <c r="CK42" s="108"/>
      <c r="CL42" s="50"/>
      <c r="CM42" s="410"/>
      <c r="CN42" s="410"/>
      <c r="CO42" s="184"/>
      <c r="CP42" s="50"/>
      <c r="CQ42" s="50"/>
      <c r="CR42" s="108"/>
      <c r="CS42" s="50"/>
      <c r="CT42" s="410"/>
      <c r="CU42" s="410"/>
      <c r="CV42" s="184"/>
      <c r="CW42" s="50"/>
      <c r="CX42" s="50"/>
      <c r="CY42" s="108"/>
      <c r="CZ42" s="50"/>
      <c r="DA42" s="410"/>
      <c r="DB42" s="410"/>
    </row>
    <row r="43" spans="2:106" ht="229.5">
      <c r="B43" s="439"/>
      <c r="C43" s="442"/>
      <c r="D43" s="198" t="s">
        <v>323</v>
      </c>
      <c r="E43" s="294">
        <v>1.09E-2</v>
      </c>
      <c r="F43" s="303" t="s">
        <v>539</v>
      </c>
      <c r="G43" s="303" t="s">
        <v>540</v>
      </c>
      <c r="H43" s="303" t="s">
        <v>541</v>
      </c>
      <c r="I43" s="303" t="s">
        <v>542</v>
      </c>
      <c r="J43" s="239" t="s">
        <v>543</v>
      </c>
      <c r="K43" s="304">
        <v>44958</v>
      </c>
      <c r="L43" s="304">
        <v>47118</v>
      </c>
      <c r="M43" s="298" t="s">
        <v>154</v>
      </c>
      <c r="N43" s="303" t="s">
        <v>544</v>
      </c>
      <c r="O43" s="303" t="s">
        <v>545</v>
      </c>
      <c r="P43" s="298" t="s">
        <v>155</v>
      </c>
      <c r="Q43" s="301">
        <v>0</v>
      </c>
      <c r="R43" s="300">
        <v>2022</v>
      </c>
      <c r="S43" s="301"/>
      <c r="T43" s="301">
        <v>0.15</v>
      </c>
      <c r="U43" s="301">
        <v>0.32</v>
      </c>
      <c r="V43" s="301">
        <v>0.49</v>
      </c>
      <c r="W43" s="301">
        <v>0.66</v>
      </c>
      <c r="X43" s="301">
        <v>0.83</v>
      </c>
      <c r="Y43" s="301">
        <v>1</v>
      </c>
      <c r="Z43" s="301">
        <v>1</v>
      </c>
      <c r="AA43" s="302"/>
      <c r="AB43" s="302">
        <v>5915.0117875378983</v>
      </c>
      <c r="AC43" s="302">
        <v>5575.7070677528509</v>
      </c>
      <c r="AD43" s="302">
        <v>5039.5636437155781</v>
      </c>
      <c r="AE43" s="302">
        <v>4703.5203558047906</v>
      </c>
      <c r="AF43" s="302">
        <v>5209.2233298145384</v>
      </c>
      <c r="AG43" s="302">
        <v>4876.5732356257286</v>
      </c>
      <c r="AH43" s="108">
        <f t="shared" si="1"/>
        <v>31319.599420251383</v>
      </c>
      <c r="AI43" s="108"/>
      <c r="AJ43" s="27"/>
      <c r="AK43" s="108"/>
      <c r="AL43" s="300"/>
      <c r="AM43" s="108">
        <v>5915.0117875378983</v>
      </c>
      <c r="AN43" s="27" t="s">
        <v>224</v>
      </c>
      <c r="AO43" s="108"/>
      <c r="AP43" s="300"/>
      <c r="AQ43" s="302">
        <v>5575.7070677528509</v>
      </c>
      <c r="AR43" s="27" t="s">
        <v>224</v>
      </c>
      <c r="AS43" s="302"/>
      <c r="AT43" s="300"/>
      <c r="AU43" s="302">
        <v>5039.5636437155781</v>
      </c>
      <c r="AV43" s="27" t="s">
        <v>224</v>
      </c>
      <c r="AW43" s="302"/>
      <c r="AX43" s="300"/>
      <c r="AY43" s="302">
        <v>4703.5203558047906</v>
      </c>
      <c r="AZ43" s="27" t="s">
        <v>224</v>
      </c>
      <c r="BA43" s="302"/>
      <c r="BB43" s="300"/>
      <c r="BC43" s="302">
        <v>5209.2233298145384</v>
      </c>
      <c r="BD43" s="381"/>
      <c r="BE43" s="302"/>
      <c r="BF43" s="300"/>
      <c r="BG43" s="302">
        <v>4876.5732356257286</v>
      </c>
      <c r="BH43" s="27" t="s">
        <v>224</v>
      </c>
      <c r="BI43" s="302"/>
      <c r="BJ43" s="300"/>
      <c r="BK43" s="404">
        <f t="shared" si="2"/>
        <v>31319.599420251383</v>
      </c>
      <c r="BL43" s="28"/>
      <c r="BM43" s="184"/>
      <c r="BN43" s="50"/>
      <c r="BO43" s="50"/>
      <c r="BP43" s="108"/>
      <c r="BQ43" s="50"/>
      <c r="BR43" s="410"/>
      <c r="BS43" s="410"/>
      <c r="BT43" s="184"/>
      <c r="BU43" s="50"/>
      <c r="BV43" s="50"/>
      <c r="BW43" s="108"/>
      <c r="BX43" s="50"/>
      <c r="BY43" s="410"/>
      <c r="BZ43" s="410"/>
      <c r="CA43" s="184"/>
      <c r="CB43" s="50"/>
      <c r="CC43" s="50"/>
      <c r="CD43" s="108"/>
      <c r="CE43" s="50"/>
      <c r="CF43" s="410"/>
      <c r="CG43" s="410"/>
      <c r="CH43" s="184"/>
      <c r="CI43" s="50"/>
      <c r="CJ43" s="50"/>
      <c r="CK43" s="108"/>
      <c r="CL43" s="50"/>
      <c r="CM43" s="410"/>
      <c r="CN43" s="410"/>
      <c r="CO43" s="184"/>
      <c r="CP43" s="50"/>
      <c r="CQ43" s="50"/>
      <c r="CR43" s="108"/>
      <c r="CS43" s="50"/>
      <c r="CT43" s="410"/>
      <c r="CU43" s="410"/>
      <c r="CV43" s="184"/>
      <c r="CW43" s="50"/>
      <c r="CX43" s="50"/>
      <c r="CY43" s="108"/>
      <c r="CZ43" s="50"/>
      <c r="DA43" s="410"/>
      <c r="DB43" s="410"/>
    </row>
    <row r="44" spans="2:106" ht="153">
      <c r="B44" s="439"/>
      <c r="C44" s="442"/>
      <c r="D44" s="198" t="s">
        <v>324</v>
      </c>
      <c r="E44" s="294">
        <v>1.09E-2</v>
      </c>
      <c r="F44" s="303" t="s">
        <v>546</v>
      </c>
      <c r="G44" s="148" t="s">
        <v>547</v>
      </c>
      <c r="H44" s="148" t="s">
        <v>548</v>
      </c>
      <c r="I44" s="148" t="s">
        <v>549</v>
      </c>
      <c r="J44" s="239" t="s">
        <v>550</v>
      </c>
      <c r="K44" s="168">
        <v>44927</v>
      </c>
      <c r="L44" s="235">
        <v>46387</v>
      </c>
      <c r="M44" s="148" t="s">
        <v>154</v>
      </c>
      <c r="N44" s="148" t="s">
        <v>551</v>
      </c>
      <c r="O44" s="148" t="s">
        <v>552</v>
      </c>
      <c r="P44" s="298" t="s">
        <v>155</v>
      </c>
      <c r="Q44" s="301">
        <v>0</v>
      </c>
      <c r="R44" s="300">
        <v>2022</v>
      </c>
      <c r="S44" s="301"/>
      <c r="T44" s="305">
        <v>0.3</v>
      </c>
      <c r="U44" s="305">
        <v>0.5</v>
      </c>
      <c r="V44" s="305">
        <v>0.75</v>
      </c>
      <c r="W44" s="305">
        <v>1</v>
      </c>
      <c r="X44" s="306"/>
      <c r="Y44" s="301"/>
      <c r="Z44" s="305">
        <v>1</v>
      </c>
      <c r="AA44" s="302"/>
      <c r="AB44" s="307">
        <v>180</v>
      </c>
      <c r="AC44" s="307">
        <v>185</v>
      </c>
      <c r="AD44" s="307">
        <v>191</v>
      </c>
      <c r="AE44" s="307">
        <v>197</v>
      </c>
      <c r="AF44" s="302"/>
      <c r="AG44" s="302"/>
      <c r="AH44" s="108">
        <f t="shared" si="1"/>
        <v>753</v>
      </c>
      <c r="AI44" s="108"/>
      <c r="AJ44" s="27"/>
      <c r="AK44" s="108"/>
      <c r="AL44" s="300"/>
      <c r="AM44" s="108">
        <v>180</v>
      </c>
      <c r="AN44" s="27" t="s">
        <v>224</v>
      </c>
      <c r="AO44" s="108"/>
      <c r="AP44" s="300"/>
      <c r="AQ44" s="302">
        <v>185</v>
      </c>
      <c r="AR44" s="27" t="s">
        <v>224</v>
      </c>
      <c r="AS44" s="302"/>
      <c r="AT44" s="300"/>
      <c r="AU44" s="382">
        <v>191</v>
      </c>
      <c r="AV44" s="383" t="s">
        <v>224</v>
      </c>
      <c r="AW44" s="302"/>
      <c r="AX44" s="300"/>
      <c r="AY44" s="382">
        <v>197</v>
      </c>
      <c r="AZ44" s="383" t="s">
        <v>224</v>
      </c>
      <c r="BA44" s="302"/>
      <c r="BB44" s="300"/>
      <c r="BC44" s="302"/>
      <c r="BD44" s="381"/>
      <c r="BE44" s="302"/>
      <c r="BF44" s="300"/>
      <c r="BG44" s="302"/>
      <c r="BH44" s="27"/>
      <c r="BI44" s="302"/>
      <c r="BJ44" s="300"/>
      <c r="BK44" s="404">
        <f t="shared" si="2"/>
        <v>753</v>
      </c>
      <c r="BL44" s="28"/>
      <c r="BM44" s="184"/>
      <c r="BN44" s="50"/>
      <c r="BO44" s="50"/>
      <c r="BP44" s="108"/>
      <c r="BQ44" s="50"/>
      <c r="BR44" s="410"/>
      <c r="BS44" s="410"/>
      <c r="BT44" s="184"/>
      <c r="BU44" s="50"/>
      <c r="BV44" s="50"/>
      <c r="BW44" s="108"/>
      <c r="BX44" s="50"/>
      <c r="BY44" s="410"/>
      <c r="BZ44" s="410"/>
      <c r="CA44" s="184"/>
      <c r="CB44" s="50"/>
      <c r="CC44" s="50"/>
      <c r="CD44" s="108"/>
      <c r="CE44" s="50"/>
      <c r="CF44" s="410"/>
      <c r="CG44" s="410"/>
      <c r="CH44" s="184"/>
      <c r="CI44" s="50"/>
      <c r="CJ44" s="50"/>
      <c r="CK44" s="108"/>
      <c r="CL44" s="50"/>
      <c r="CM44" s="410"/>
      <c r="CN44" s="410"/>
      <c r="CO44" s="184"/>
      <c r="CP44" s="50"/>
      <c r="CQ44" s="50"/>
      <c r="CR44" s="108"/>
      <c r="CS44" s="50"/>
      <c r="CT44" s="410"/>
      <c r="CU44" s="410"/>
      <c r="CV44" s="184"/>
      <c r="CW44" s="50"/>
      <c r="CX44" s="50"/>
      <c r="CY44" s="108"/>
      <c r="CZ44" s="50"/>
      <c r="DA44" s="410"/>
      <c r="DB44" s="410"/>
    </row>
    <row r="45" spans="2:106" ht="114.75">
      <c r="B45" s="439"/>
      <c r="C45" s="442"/>
      <c r="D45" s="197" t="s">
        <v>325</v>
      </c>
      <c r="E45" s="294">
        <v>1.09E-2</v>
      </c>
      <c r="F45" s="227" t="s">
        <v>247</v>
      </c>
      <c r="G45" s="227" t="s">
        <v>553</v>
      </c>
      <c r="H45" s="227" t="s">
        <v>554</v>
      </c>
      <c r="I45" s="227" t="s">
        <v>555</v>
      </c>
      <c r="J45" s="239" t="s">
        <v>556</v>
      </c>
      <c r="K45" s="232">
        <v>44941</v>
      </c>
      <c r="L45" s="232">
        <v>45291</v>
      </c>
      <c r="M45" s="231" t="s">
        <v>154</v>
      </c>
      <c r="N45" s="231" t="s">
        <v>557</v>
      </c>
      <c r="O45" s="231" t="s">
        <v>558</v>
      </c>
      <c r="P45" s="231" t="s">
        <v>155</v>
      </c>
      <c r="Q45" s="184">
        <v>0</v>
      </c>
      <c r="R45" s="27">
        <v>2022</v>
      </c>
      <c r="S45" s="50"/>
      <c r="T45" s="50">
        <v>1</v>
      </c>
      <c r="U45" s="50"/>
      <c r="V45" s="50"/>
      <c r="W45" s="50"/>
      <c r="X45" s="50"/>
      <c r="Y45" s="50"/>
      <c r="Z45" s="50">
        <v>1</v>
      </c>
      <c r="AA45" s="108"/>
      <c r="AB45" s="108">
        <v>547</v>
      </c>
      <c r="AC45" s="108"/>
      <c r="AD45" s="108"/>
      <c r="AE45" s="108"/>
      <c r="AF45" s="108"/>
      <c r="AG45" s="108"/>
      <c r="AH45" s="108">
        <f t="shared" si="1"/>
        <v>547</v>
      </c>
      <c r="AI45" s="108"/>
      <c r="AJ45" s="27"/>
      <c r="AK45" s="108"/>
      <c r="AL45" s="27"/>
      <c r="AM45" s="108">
        <f>AB45</f>
        <v>547</v>
      </c>
      <c r="AN45" s="27" t="s">
        <v>228</v>
      </c>
      <c r="AO45" s="108"/>
      <c r="AP45" s="27"/>
      <c r="AQ45" s="108"/>
      <c r="AR45" s="27"/>
      <c r="AS45" s="108"/>
      <c r="AT45" s="27"/>
      <c r="AU45" s="108"/>
      <c r="AV45" s="27"/>
      <c r="AW45" s="108"/>
      <c r="AX45" s="27"/>
      <c r="AY45" s="108"/>
      <c r="AZ45" s="27"/>
      <c r="BA45" s="108"/>
      <c r="BB45" s="27"/>
      <c r="BC45" s="108"/>
      <c r="BD45" s="27"/>
      <c r="BE45" s="108"/>
      <c r="BF45" s="27"/>
      <c r="BG45" s="108"/>
      <c r="BH45" s="27"/>
      <c r="BI45" s="108"/>
      <c r="BJ45" s="27"/>
      <c r="BK45" s="404">
        <f t="shared" si="2"/>
        <v>547</v>
      </c>
      <c r="BL45" s="28"/>
      <c r="BM45" s="184"/>
      <c r="BN45" s="50"/>
      <c r="BO45" s="50"/>
      <c r="BP45" s="108"/>
      <c r="BQ45" s="50"/>
      <c r="BR45" s="410"/>
      <c r="BS45" s="410"/>
      <c r="BT45" s="184"/>
      <c r="BU45" s="50"/>
      <c r="BV45" s="50"/>
      <c r="BW45" s="108"/>
      <c r="BX45" s="50"/>
      <c r="BY45" s="410"/>
      <c r="BZ45" s="410"/>
      <c r="CA45" s="184"/>
      <c r="CB45" s="50"/>
      <c r="CC45" s="50"/>
      <c r="CD45" s="108"/>
      <c r="CE45" s="50"/>
      <c r="CF45" s="410"/>
      <c r="CG45" s="410"/>
      <c r="CH45" s="184"/>
      <c r="CI45" s="50"/>
      <c r="CJ45" s="50"/>
      <c r="CK45" s="108"/>
      <c r="CL45" s="50"/>
      <c r="CM45" s="410"/>
      <c r="CN45" s="410"/>
      <c r="CO45" s="184"/>
      <c r="CP45" s="50"/>
      <c r="CQ45" s="50"/>
      <c r="CR45" s="108"/>
      <c r="CS45" s="50"/>
      <c r="CT45" s="410"/>
      <c r="CU45" s="410"/>
      <c r="CV45" s="184"/>
      <c r="CW45" s="50"/>
      <c r="CX45" s="50"/>
      <c r="CY45" s="108"/>
      <c r="CZ45" s="50"/>
      <c r="DA45" s="410"/>
      <c r="DB45" s="410"/>
    </row>
    <row r="46" spans="2:106" ht="127.5">
      <c r="B46" s="439"/>
      <c r="C46" s="442"/>
      <c r="D46" s="197" t="s">
        <v>326</v>
      </c>
      <c r="E46" s="294">
        <v>1.09E-2</v>
      </c>
      <c r="F46" s="227" t="s">
        <v>247</v>
      </c>
      <c r="G46" s="227" t="s">
        <v>559</v>
      </c>
      <c r="H46" s="227" t="s">
        <v>560</v>
      </c>
      <c r="I46" s="227" t="s">
        <v>561</v>
      </c>
      <c r="J46" s="239" t="s">
        <v>562</v>
      </c>
      <c r="K46" s="232">
        <v>44941</v>
      </c>
      <c r="L46" s="232">
        <v>45657</v>
      </c>
      <c r="M46" s="231" t="s">
        <v>154</v>
      </c>
      <c r="N46" s="231" t="s">
        <v>563</v>
      </c>
      <c r="O46" s="231" t="s">
        <v>564</v>
      </c>
      <c r="P46" s="231" t="s">
        <v>155</v>
      </c>
      <c r="Q46" s="184">
        <v>0</v>
      </c>
      <c r="R46" s="27">
        <v>2022</v>
      </c>
      <c r="S46" s="50"/>
      <c r="T46" s="50">
        <v>0.5</v>
      </c>
      <c r="U46" s="50">
        <v>1</v>
      </c>
      <c r="V46" s="50"/>
      <c r="W46" s="50"/>
      <c r="X46" s="50"/>
      <c r="Y46" s="50"/>
      <c r="Z46" s="50">
        <v>1</v>
      </c>
      <c r="AA46" s="108"/>
      <c r="AB46" s="108">
        <v>148</v>
      </c>
      <c r="AC46" s="108">
        <v>156</v>
      </c>
      <c r="AD46" s="108"/>
      <c r="AE46" s="108"/>
      <c r="AF46" s="108"/>
      <c r="AG46" s="108"/>
      <c r="AH46" s="108">
        <f t="shared" si="1"/>
        <v>304</v>
      </c>
      <c r="AI46" s="108"/>
      <c r="AJ46" s="27"/>
      <c r="AK46" s="108"/>
      <c r="AL46" s="27"/>
      <c r="AM46" s="108">
        <f>AB46</f>
        <v>148</v>
      </c>
      <c r="AN46" s="27" t="s">
        <v>228</v>
      </c>
      <c r="AO46" s="108"/>
      <c r="AP46" s="27"/>
      <c r="AQ46" s="108">
        <f>AC46</f>
        <v>156</v>
      </c>
      <c r="AR46" s="27" t="s">
        <v>228</v>
      </c>
      <c r="AS46" s="108"/>
      <c r="AT46" s="27"/>
      <c r="AU46" s="108"/>
      <c r="AV46" s="27"/>
      <c r="AW46" s="108"/>
      <c r="AX46" s="27"/>
      <c r="AY46" s="108"/>
      <c r="AZ46" s="27"/>
      <c r="BA46" s="108"/>
      <c r="BB46" s="27"/>
      <c r="BC46" s="108"/>
      <c r="BD46" s="27"/>
      <c r="BE46" s="108"/>
      <c r="BF46" s="27"/>
      <c r="BG46" s="108"/>
      <c r="BH46" s="27"/>
      <c r="BI46" s="108"/>
      <c r="BJ46" s="27"/>
      <c r="BK46" s="404">
        <f t="shared" si="2"/>
        <v>304</v>
      </c>
      <c r="BL46" s="28"/>
      <c r="BM46" s="184"/>
      <c r="BN46" s="50"/>
      <c r="BO46" s="50"/>
      <c r="BP46" s="108"/>
      <c r="BQ46" s="50"/>
      <c r="BR46" s="410"/>
      <c r="BS46" s="410"/>
      <c r="BT46" s="184"/>
      <c r="BU46" s="50"/>
      <c r="BV46" s="50"/>
      <c r="BW46" s="108"/>
      <c r="BX46" s="50"/>
      <c r="BY46" s="410"/>
      <c r="BZ46" s="410"/>
      <c r="CA46" s="184"/>
      <c r="CB46" s="50"/>
      <c r="CC46" s="50"/>
      <c r="CD46" s="108"/>
      <c r="CE46" s="50"/>
      <c r="CF46" s="410"/>
      <c r="CG46" s="410"/>
      <c r="CH46" s="184"/>
      <c r="CI46" s="50"/>
      <c r="CJ46" s="50"/>
      <c r="CK46" s="108"/>
      <c r="CL46" s="50"/>
      <c r="CM46" s="410"/>
      <c r="CN46" s="410"/>
      <c r="CO46" s="184"/>
      <c r="CP46" s="50"/>
      <c r="CQ46" s="50"/>
      <c r="CR46" s="108"/>
      <c r="CS46" s="50"/>
      <c r="CT46" s="410"/>
      <c r="CU46" s="410"/>
      <c r="CV46" s="184"/>
      <c r="CW46" s="50"/>
      <c r="CX46" s="50"/>
      <c r="CY46" s="108"/>
      <c r="CZ46" s="50"/>
      <c r="DA46" s="410"/>
      <c r="DB46" s="410"/>
    </row>
    <row r="47" spans="2:106" ht="127.5">
      <c r="B47" s="439"/>
      <c r="C47" s="442"/>
      <c r="D47" s="197" t="s">
        <v>327</v>
      </c>
      <c r="E47" s="294">
        <v>1.09E-2</v>
      </c>
      <c r="F47" s="227" t="s">
        <v>247</v>
      </c>
      <c r="G47" s="227" t="s">
        <v>565</v>
      </c>
      <c r="H47" s="227" t="s">
        <v>566</v>
      </c>
      <c r="I47" s="227" t="s">
        <v>567</v>
      </c>
      <c r="J47" s="239" t="s">
        <v>568</v>
      </c>
      <c r="K47" s="232">
        <v>44941</v>
      </c>
      <c r="L47" s="232">
        <v>45291</v>
      </c>
      <c r="M47" s="231" t="s">
        <v>154</v>
      </c>
      <c r="N47" s="231" t="s">
        <v>569</v>
      </c>
      <c r="O47" s="231" t="s">
        <v>570</v>
      </c>
      <c r="P47" s="231" t="s">
        <v>155</v>
      </c>
      <c r="Q47" s="184">
        <v>0</v>
      </c>
      <c r="R47" s="27">
        <v>2022</v>
      </c>
      <c r="S47" s="50"/>
      <c r="T47" s="50">
        <v>1</v>
      </c>
      <c r="U47" s="50"/>
      <c r="V47" s="50"/>
      <c r="W47" s="50"/>
      <c r="X47" s="50"/>
      <c r="Y47" s="50"/>
      <c r="Z47" s="50">
        <v>1</v>
      </c>
      <c r="AA47" s="108"/>
      <c r="AB47" s="108">
        <v>437</v>
      </c>
      <c r="AC47" s="108"/>
      <c r="AD47" s="108"/>
      <c r="AE47" s="108"/>
      <c r="AF47" s="108"/>
      <c r="AG47" s="108"/>
      <c r="AH47" s="108">
        <f t="shared" si="1"/>
        <v>437</v>
      </c>
      <c r="AI47" s="108"/>
      <c r="AJ47" s="27"/>
      <c r="AK47" s="108"/>
      <c r="AL47" s="27"/>
      <c r="AM47" s="108">
        <f>AB47</f>
        <v>437</v>
      </c>
      <c r="AN47" s="27" t="s">
        <v>224</v>
      </c>
      <c r="AO47" s="108"/>
      <c r="AP47" s="27"/>
      <c r="AQ47" s="108"/>
      <c r="AR47" s="27"/>
      <c r="AS47" s="108"/>
      <c r="AT47" s="27"/>
      <c r="AU47" s="108"/>
      <c r="AV47" s="27"/>
      <c r="AW47" s="108"/>
      <c r="AX47" s="27"/>
      <c r="AY47" s="108"/>
      <c r="AZ47" s="27"/>
      <c r="BA47" s="108"/>
      <c r="BB47" s="27"/>
      <c r="BC47" s="108"/>
      <c r="BD47" s="27"/>
      <c r="BE47" s="108"/>
      <c r="BF47" s="27"/>
      <c r="BG47" s="108"/>
      <c r="BH47" s="27"/>
      <c r="BI47" s="108"/>
      <c r="BJ47" s="27"/>
      <c r="BK47" s="404">
        <f t="shared" si="2"/>
        <v>437</v>
      </c>
      <c r="BL47" s="28"/>
      <c r="BM47" s="184"/>
      <c r="BN47" s="50"/>
      <c r="BO47" s="50"/>
      <c r="BP47" s="108"/>
      <c r="BQ47" s="50"/>
      <c r="BR47" s="410"/>
      <c r="BS47" s="410"/>
      <c r="BT47" s="184"/>
      <c r="BU47" s="50"/>
      <c r="BV47" s="50"/>
      <c r="BW47" s="108"/>
      <c r="BX47" s="50"/>
      <c r="BY47" s="410"/>
      <c r="BZ47" s="410"/>
      <c r="CA47" s="184"/>
      <c r="CB47" s="50"/>
      <c r="CC47" s="50"/>
      <c r="CD47" s="108"/>
      <c r="CE47" s="50"/>
      <c r="CF47" s="410"/>
      <c r="CG47" s="410"/>
      <c r="CH47" s="184"/>
      <c r="CI47" s="50"/>
      <c r="CJ47" s="50"/>
      <c r="CK47" s="108"/>
      <c r="CL47" s="50"/>
      <c r="CM47" s="410"/>
      <c r="CN47" s="410"/>
      <c r="CO47" s="184"/>
      <c r="CP47" s="50"/>
      <c r="CQ47" s="50"/>
      <c r="CR47" s="108"/>
      <c r="CS47" s="50"/>
      <c r="CT47" s="410"/>
      <c r="CU47" s="410"/>
      <c r="CV47" s="184"/>
      <c r="CW47" s="50"/>
      <c r="CX47" s="50"/>
      <c r="CY47" s="108"/>
      <c r="CZ47" s="50"/>
      <c r="DA47" s="410"/>
      <c r="DB47" s="410"/>
    </row>
    <row r="48" spans="2:106" ht="140.25">
      <c r="B48" s="439"/>
      <c r="C48" s="442"/>
      <c r="D48" s="199" t="s">
        <v>328</v>
      </c>
      <c r="E48" s="294">
        <v>1.09E-2</v>
      </c>
      <c r="F48" s="227" t="s">
        <v>247</v>
      </c>
      <c r="G48" s="227" t="s">
        <v>565</v>
      </c>
      <c r="H48" s="227" t="s">
        <v>571</v>
      </c>
      <c r="I48" s="227" t="s">
        <v>572</v>
      </c>
      <c r="J48" s="239" t="s">
        <v>573</v>
      </c>
      <c r="K48" s="232">
        <v>44743</v>
      </c>
      <c r="L48" s="232">
        <v>45291</v>
      </c>
      <c r="M48" s="231" t="s">
        <v>152</v>
      </c>
      <c r="N48" s="231" t="s">
        <v>574</v>
      </c>
      <c r="O48" s="231" t="s">
        <v>575</v>
      </c>
      <c r="P48" s="231" t="s">
        <v>155</v>
      </c>
      <c r="Q48" s="184">
        <v>0</v>
      </c>
      <c r="R48" s="27">
        <v>2022</v>
      </c>
      <c r="S48" s="50">
        <v>0.3</v>
      </c>
      <c r="T48" s="50">
        <v>1</v>
      </c>
      <c r="U48" s="50"/>
      <c r="V48" s="50"/>
      <c r="W48" s="50"/>
      <c r="X48" s="50"/>
      <c r="Y48" s="50"/>
      <c r="Z48" s="50">
        <v>1</v>
      </c>
      <c r="AA48" s="108">
        <v>414</v>
      </c>
      <c r="AB48" s="108">
        <v>437</v>
      </c>
      <c r="AC48" s="108"/>
      <c r="AD48" s="108"/>
      <c r="AE48" s="108"/>
      <c r="AF48" s="108"/>
      <c r="AG48" s="108"/>
      <c r="AH48" s="108">
        <f t="shared" si="1"/>
        <v>851</v>
      </c>
      <c r="AI48" s="108">
        <f>AA48</f>
        <v>414</v>
      </c>
      <c r="AJ48" s="27" t="s">
        <v>224</v>
      </c>
      <c r="AK48" s="108"/>
      <c r="AL48" s="27"/>
      <c r="AM48" s="108">
        <f>AB48</f>
        <v>437</v>
      </c>
      <c r="AN48" s="27" t="s">
        <v>224</v>
      </c>
      <c r="AO48" s="108"/>
      <c r="AP48" s="27"/>
      <c r="AQ48" s="108"/>
      <c r="AR48" s="27"/>
      <c r="AS48" s="108"/>
      <c r="AT48" s="27"/>
      <c r="AU48" s="108"/>
      <c r="AV48" s="27"/>
      <c r="AW48" s="108"/>
      <c r="AX48" s="27"/>
      <c r="AY48" s="108"/>
      <c r="AZ48" s="27"/>
      <c r="BA48" s="108"/>
      <c r="BB48" s="27"/>
      <c r="BC48" s="108"/>
      <c r="BD48" s="27"/>
      <c r="BE48" s="108"/>
      <c r="BF48" s="27"/>
      <c r="BG48" s="108"/>
      <c r="BH48" s="27"/>
      <c r="BI48" s="108"/>
      <c r="BJ48" s="27"/>
      <c r="BK48" s="404">
        <f t="shared" si="2"/>
        <v>851</v>
      </c>
      <c r="BL48" s="28"/>
      <c r="BM48" s="184"/>
      <c r="BN48" s="50"/>
      <c r="BO48" s="50"/>
      <c r="BP48" s="108"/>
      <c r="BQ48" s="50"/>
      <c r="BR48" s="410"/>
      <c r="BS48" s="410"/>
      <c r="BT48" s="184"/>
      <c r="BU48" s="50"/>
      <c r="BV48" s="50"/>
      <c r="BW48" s="108"/>
      <c r="BX48" s="50"/>
      <c r="BY48" s="410"/>
      <c r="BZ48" s="410"/>
      <c r="CA48" s="184"/>
      <c r="CB48" s="50"/>
      <c r="CC48" s="50"/>
      <c r="CD48" s="108"/>
      <c r="CE48" s="50"/>
      <c r="CF48" s="410"/>
      <c r="CG48" s="410"/>
      <c r="CH48" s="184"/>
      <c r="CI48" s="50"/>
      <c r="CJ48" s="50"/>
      <c r="CK48" s="108"/>
      <c r="CL48" s="50"/>
      <c r="CM48" s="410"/>
      <c r="CN48" s="410"/>
      <c r="CO48" s="184"/>
      <c r="CP48" s="50"/>
      <c r="CQ48" s="50"/>
      <c r="CR48" s="108"/>
      <c r="CS48" s="50"/>
      <c r="CT48" s="410"/>
      <c r="CU48" s="410"/>
      <c r="CV48" s="184"/>
      <c r="CW48" s="50"/>
      <c r="CX48" s="50"/>
      <c r="CY48" s="108"/>
      <c r="CZ48" s="50"/>
      <c r="DA48" s="410"/>
      <c r="DB48" s="410"/>
    </row>
    <row r="49" spans="2:106" ht="102">
      <c r="B49" s="439"/>
      <c r="C49" s="442"/>
      <c r="D49" s="200" t="s">
        <v>329</v>
      </c>
      <c r="E49" s="294">
        <v>1.09E-2</v>
      </c>
      <c r="F49" s="227" t="s">
        <v>247</v>
      </c>
      <c r="G49" s="227" t="s">
        <v>390</v>
      </c>
      <c r="H49" s="227" t="s">
        <v>576</v>
      </c>
      <c r="I49" s="227" t="s">
        <v>577</v>
      </c>
      <c r="J49" s="239" t="s">
        <v>578</v>
      </c>
      <c r="K49" s="168">
        <v>44713</v>
      </c>
      <c r="L49" s="168">
        <v>45641</v>
      </c>
      <c r="M49" s="231" t="s">
        <v>154</v>
      </c>
      <c r="N49" s="148" t="s">
        <v>579</v>
      </c>
      <c r="O49" s="148" t="s">
        <v>580</v>
      </c>
      <c r="P49" s="231" t="s">
        <v>155</v>
      </c>
      <c r="Q49" s="50">
        <v>0</v>
      </c>
      <c r="R49" s="27">
        <v>2022</v>
      </c>
      <c r="S49" s="50">
        <v>0.33</v>
      </c>
      <c r="T49" s="305">
        <v>0.66</v>
      </c>
      <c r="U49" s="305">
        <v>1</v>
      </c>
      <c r="V49" s="305"/>
      <c r="W49" s="50"/>
      <c r="X49" s="50"/>
      <c r="Y49" s="50"/>
      <c r="Z49" s="50">
        <v>1</v>
      </c>
      <c r="AA49" s="108">
        <v>118</v>
      </c>
      <c r="AB49" s="307">
        <v>237</v>
      </c>
      <c r="AC49" s="307">
        <v>237</v>
      </c>
      <c r="AD49" s="307"/>
      <c r="AE49" s="108"/>
      <c r="AF49" s="108"/>
      <c r="AG49" s="108"/>
      <c r="AH49" s="108">
        <f t="shared" si="1"/>
        <v>592</v>
      </c>
      <c r="AI49" s="108">
        <v>118</v>
      </c>
      <c r="AJ49" s="27" t="s">
        <v>222</v>
      </c>
      <c r="AK49" s="108"/>
      <c r="AL49" s="27"/>
      <c r="AM49" s="108">
        <v>237</v>
      </c>
      <c r="AN49" s="27" t="s">
        <v>222</v>
      </c>
      <c r="AO49" s="108"/>
      <c r="AP49" s="27"/>
      <c r="AQ49" s="108">
        <v>237</v>
      </c>
      <c r="AR49" s="27" t="s">
        <v>222</v>
      </c>
      <c r="AS49" s="108"/>
      <c r="AT49" s="27"/>
      <c r="AU49" s="108"/>
      <c r="AV49" s="27"/>
      <c r="AW49" s="108"/>
      <c r="AX49" s="27"/>
      <c r="AY49" s="108"/>
      <c r="AZ49" s="27"/>
      <c r="BA49" s="108"/>
      <c r="BB49" s="27"/>
      <c r="BC49" s="108"/>
      <c r="BD49" s="27"/>
      <c r="BE49" s="108"/>
      <c r="BF49" s="27"/>
      <c r="BG49" s="108"/>
      <c r="BH49" s="27"/>
      <c r="BI49" s="108"/>
      <c r="BJ49" s="27"/>
      <c r="BK49" s="404">
        <f t="shared" si="2"/>
        <v>592</v>
      </c>
      <c r="BL49" s="28"/>
      <c r="BM49" s="184"/>
      <c r="BN49" s="50"/>
      <c r="BO49" s="50"/>
      <c r="BP49" s="108"/>
      <c r="BQ49" s="50"/>
      <c r="BR49" s="410"/>
      <c r="BS49" s="410"/>
      <c r="BT49" s="184"/>
      <c r="BU49" s="50"/>
      <c r="BV49" s="50"/>
      <c r="BW49" s="108"/>
      <c r="BX49" s="50"/>
      <c r="BY49" s="410"/>
      <c r="BZ49" s="410"/>
      <c r="CA49" s="184"/>
      <c r="CB49" s="50"/>
      <c r="CC49" s="50"/>
      <c r="CD49" s="108"/>
      <c r="CE49" s="50"/>
      <c r="CF49" s="410"/>
      <c r="CG49" s="410"/>
      <c r="CH49" s="184"/>
      <c r="CI49" s="50"/>
      <c r="CJ49" s="50"/>
      <c r="CK49" s="108"/>
      <c r="CL49" s="50"/>
      <c r="CM49" s="410"/>
      <c r="CN49" s="410"/>
      <c r="CO49" s="184"/>
      <c r="CP49" s="50"/>
      <c r="CQ49" s="50"/>
      <c r="CR49" s="108"/>
      <c r="CS49" s="50"/>
      <c r="CT49" s="410"/>
      <c r="CU49" s="410"/>
      <c r="CV49" s="184"/>
      <c r="CW49" s="50"/>
      <c r="CX49" s="50"/>
      <c r="CY49" s="108"/>
      <c r="CZ49" s="50"/>
      <c r="DA49" s="410"/>
      <c r="DB49" s="410"/>
    </row>
    <row r="50" spans="2:106" ht="191.25">
      <c r="B50" s="439"/>
      <c r="C50" s="442"/>
      <c r="D50" s="197" t="s">
        <v>330</v>
      </c>
      <c r="E50" s="294">
        <v>1.09E-2</v>
      </c>
      <c r="F50" s="227" t="s">
        <v>247</v>
      </c>
      <c r="G50" s="227" t="s">
        <v>514</v>
      </c>
      <c r="H50" s="227" t="s">
        <v>581</v>
      </c>
      <c r="I50" s="227" t="s">
        <v>582</v>
      </c>
      <c r="J50" s="239" t="s">
        <v>583</v>
      </c>
      <c r="K50" s="232">
        <v>44927</v>
      </c>
      <c r="L50" s="232">
        <v>46022</v>
      </c>
      <c r="M50" s="231" t="s">
        <v>154</v>
      </c>
      <c r="N50" s="231" t="s">
        <v>584</v>
      </c>
      <c r="O50" s="231" t="s">
        <v>585</v>
      </c>
      <c r="P50" s="231" t="s">
        <v>155</v>
      </c>
      <c r="Q50" s="184">
        <v>0</v>
      </c>
      <c r="R50" s="27">
        <v>2022</v>
      </c>
      <c r="S50" s="50"/>
      <c r="T50" s="50">
        <v>0.15</v>
      </c>
      <c r="U50" s="50">
        <v>0.35</v>
      </c>
      <c r="V50" s="50">
        <v>1</v>
      </c>
      <c r="W50" s="50"/>
      <c r="X50" s="50"/>
      <c r="Y50" s="50"/>
      <c r="Z50" s="50">
        <v>1</v>
      </c>
      <c r="AA50" s="108"/>
      <c r="AB50" s="108">
        <v>150</v>
      </c>
      <c r="AC50" s="108">
        <v>150</v>
      </c>
      <c r="AD50" s="108">
        <v>150</v>
      </c>
      <c r="AE50" s="108"/>
      <c r="AF50" s="108"/>
      <c r="AG50" s="108"/>
      <c r="AH50" s="108">
        <f t="shared" si="1"/>
        <v>450</v>
      </c>
      <c r="AI50" s="108"/>
      <c r="AJ50" s="27"/>
      <c r="AK50" s="108"/>
      <c r="AL50" s="27"/>
      <c r="AM50" s="108">
        <v>150</v>
      </c>
      <c r="AN50" s="27" t="s">
        <v>224</v>
      </c>
      <c r="AO50" s="108"/>
      <c r="AP50" s="27"/>
      <c r="AQ50" s="108">
        <v>150</v>
      </c>
      <c r="AR50" s="27" t="s">
        <v>224</v>
      </c>
      <c r="AS50" s="108"/>
      <c r="AT50" s="27"/>
      <c r="AU50" s="108">
        <v>150</v>
      </c>
      <c r="AV50" s="27" t="s">
        <v>224</v>
      </c>
      <c r="AW50" s="108"/>
      <c r="AX50" s="27"/>
      <c r="AY50" s="108"/>
      <c r="AZ50" s="27"/>
      <c r="BA50" s="108"/>
      <c r="BB50" s="27"/>
      <c r="BC50" s="108"/>
      <c r="BD50" s="27"/>
      <c r="BE50" s="108"/>
      <c r="BF50" s="27"/>
      <c r="BG50" s="233"/>
      <c r="BH50" s="257"/>
      <c r="BI50" s="233"/>
      <c r="BJ50" s="257"/>
      <c r="BK50" s="404">
        <f t="shared" si="2"/>
        <v>450</v>
      </c>
      <c r="BL50" s="28"/>
      <c r="BM50" s="184"/>
      <c r="BN50" s="50"/>
      <c r="BO50" s="50"/>
      <c r="BP50" s="108"/>
      <c r="BQ50" s="50"/>
      <c r="BR50" s="410"/>
      <c r="BS50" s="410"/>
      <c r="BT50" s="184"/>
      <c r="BU50" s="50"/>
      <c r="BV50" s="50"/>
      <c r="BW50" s="108"/>
      <c r="BX50" s="50"/>
      <c r="BY50" s="410"/>
      <c r="BZ50" s="410"/>
      <c r="CA50" s="184"/>
      <c r="CB50" s="50"/>
      <c r="CC50" s="50"/>
      <c r="CD50" s="108"/>
      <c r="CE50" s="50"/>
      <c r="CF50" s="410"/>
      <c r="CG50" s="410"/>
      <c r="CH50" s="184"/>
      <c r="CI50" s="50"/>
      <c r="CJ50" s="50"/>
      <c r="CK50" s="108"/>
      <c r="CL50" s="50"/>
      <c r="CM50" s="410"/>
      <c r="CN50" s="410"/>
      <c r="CO50" s="184"/>
      <c r="CP50" s="50"/>
      <c r="CQ50" s="50"/>
      <c r="CR50" s="108"/>
      <c r="CS50" s="50"/>
      <c r="CT50" s="410"/>
      <c r="CU50" s="410"/>
      <c r="CV50" s="184"/>
      <c r="CW50" s="50"/>
      <c r="CX50" s="50"/>
      <c r="CY50" s="108"/>
      <c r="CZ50" s="50"/>
      <c r="DA50" s="410"/>
      <c r="DB50" s="410"/>
    </row>
    <row r="51" spans="2:106" ht="409.5">
      <c r="B51" s="439"/>
      <c r="C51" s="442"/>
      <c r="D51" s="201" t="s">
        <v>331</v>
      </c>
      <c r="E51" s="294">
        <v>1.09E-2</v>
      </c>
      <c r="F51" s="227" t="s">
        <v>247</v>
      </c>
      <c r="G51" s="148" t="s">
        <v>586</v>
      </c>
      <c r="H51" s="227" t="s">
        <v>587</v>
      </c>
      <c r="I51" s="227" t="s">
        <v>588</v>
      </c>
      <c r="J51" s="239" t="s">
        <v>589</v>
      </c>
      <c r="K51" s="232">
        <v>44927</v>
      </c>
      <c r="L51" s="232">
        <v>46752</v>
      </c>
      <c r="M51" s="231" t="s">
        <v>154</v>
      </c>
      <c r="N51" s="231" t="s">
        <v>590</v>
      </c>
      <c r="O51" s="407" t="s">
        <v>809</v>
      </c>
      <c r="P51" s="231" t="s">
        <v>155</v>
      </c>
      <c r="Q51" s="184">
        <v>0</v>
      </c>
      <c r="R51" s="27">
        <v>2023</v>
      </c>
      <c r="S51" s="50"/>
      <c r="T51" s="50">
        <v>0.25</v>
      </c>
      <c r="U51" s="50">
        <v>0.9</v>
      </c>
      <c r="V51" s="50">
        <v>0.9</v>
      </c>
      <c r="W51" s="50">
        <v>0.95</v>
      </c>
      <c r="X51" s="50">
        <v>1</v>
      </c>
      <c r="Y51" s="50"/>
      <c r="Z51" s="50">
        <v>1</v>
      </c>
      <c r="AA51" s="108"/>
      <c r="AB51" s="108">
        <v>150</v>
      </c>
      <c r="AC51" s="108">
        <v>150</v>
      </c>
      <c r="AD51" s="108">
        <v>150</v>
      </c>
      <c r="AE51" s="108">
        <v>50</v>
      </c>
      <c r="AF51" s="108">
        <v>50</v>
      </c>
      <c r="AG51" s="108"/>
      <c r="AH51" s="108">
        <f t="shared" si="1"/>
        <v>550</v>
      </c>
      <c r="AI51" s="108"/>
      <c r="AJ51" s="27"/>
      <c r="AK51" s="108"/>
      <c r="AL51" s="27"/>
      <c r="AM51" s="108">
        <v>150</v>
      </c>
      <c r="AN51" s="384" t="s">
        <v>224</v>
      </c>
      <c r="AO51" s="108"/>
      <c r="AP51" s="27"/>
      <c r="AQ51" s="263">
        <v>150</v>
      </c>
      <c r="AR51" s="384" t="s">
        <v>224</v>
      </c>
      <c r="AS51" s="108"/>
      <c r="AT51" s="27"/>
      <c r="AU51" s="263">
        <v>150</v>
      </c>
      <c r="AV51" s="384" t="s">
        <v>224</v>
      </c>
      <c r="AW51" s="108"/>
      <c r="AX51" s="384"/>
      <c r="AY51" s="263">
        <v>50</v>
      </c>
      <c r="AZ51" s="384" t="s">
        <v>224</v>
      </c>
      <c r="BA51" s="108"/>
      <c r="BB51" s="27"/>
      <c r="BC51" s="263">
        <v>50</v>
      </c>
      <c r="BD51" s="384" t="s">
        <v>224</v>
      </c>
      <c r="BE51" s="108"/>
      <c r="BF51" s="27"/>
      <c r="BG51" s="233"/>
      <c r="BH51" s="257"/>
      <c r="BI51" s="233"/>
      <c r="BJ51" s="257"/>
      <c r="BK51" s="404">
        <f t="shared" si="2"/>
        <v>550</v>
      </c>
      <c r="BL51" s="28"/>
      <c r="BM51" s="184"/>
      <c r="BN51" s="50"/>
      <c r="BO51" s="50"/>
      <c r="BP51" s="108"/>
      <c r="BQ51" s="50"/>
      <c r="BR51" s="410"/>
      <c r="BS51" s="410"/>
      <c r="BT51" s="184"/>
      <c r="BU51" s="50"/>
      <c r="BV51" s="50"/>
      <c r="BW51" s="108"/>
      <c r="BX51" s="50"/>
      <c r="BY51" s="410"/>
      <c r="BZ51" s="410"/>
      <c r="CA51" s="184"/>
      <c r="CB51" s="50"/>
      <c r="CC51" s="50"/>
      <c r="CD51" s="108"/>
      <c r="CE51" s="50"/>
      <c r="CF51" s="410"/>
      <c r="CG51" s="410"/>
      <c r="CH51" s="184"/>
      <c r="CI51" s="50"/>
      <c r="CJ51" s="50"/>
      <c r="CK51" s="108"/>
      <c r="CL51" s="50"/>
      <c r="CM51" s="410"/>
      <c r="CN51" s="410"/>
      <c r="CO51" s="184"/>
      <c r="CP51" s="50"/>
      <c r="CQ51" s="50"/>
      <c r="CR51" s="108"/>
      <c r="CS51" s="50"/>
      <c r="CT51" s="410"/>
      <c r="CU51" s="410"/>
      <c r="CV51" s="184"/>
      <c r="CW51" s="50"/>
      <c r="CX51" s="50"/>
      <c r="CY51" s="108"/>
      <c r="CZ51" s="50"/>
      <c r="DA51" s="410"/>
      <c r="DB51" s="410"/>
    </row>
    <row r="52" spans="2:106" ht="242.25">
      <c r="B52" s="439"/>
      <c r="C52" s="442"/>
      <c r="D52" s="197" t="s">
        <v>332</v>
      </c>
      <c r="E52" s="294">
        <v>1.09E-2</v>
      </c>
      <c r="F52" s="227" t="s">
        <v>247</v>
      </c>
      <c r="G52" s="148" t="s">
        <v>591</v>
      </c>
      <c r="H52" s="227" t="s">
        <v>592</v>
      </c>
      <c r="I52" s="227" t="s">
        <v>593</v>
      </c>
      <c r="J52" s="239" t="s">
        <v>594</v>
      </c>
      <c r="K52" s="232">
        <v>44927</v>
      </c>
      <c r="L52" s="235">
        <v>46387</v>
      </c>
      <c r="M52" s="231" t="s">
        <v>154</v>
      </c>
      <c r="N52" s="231" t="s">
        <v>595</v>
      </c>
      <c r="O52" s="231" t="s">
        <v>596</v>
      </c>
      <c r="P52" s="231" t="s">
        <v>155</v>
      </c>
      <c r="Q52" s="184">
        <v>0</v>
      </c>
      <c r="R52" s="27">
        <v>2022</v>
      </c>
      <c r="S52" s="50"/>
      <c r="T52" s="50">
        <v>0.27</v>
      </c>
      <c r="U52" s="50">
        <v>0.41</v>
      </c>
      <c r="V52" s="50">
        <v>0.48</v>
      </c>
      <c r="W52" s="50">
        <v>1</v>
      </c>
      <c r="X52" s="50"/>
      <c r="Y52" s="50"/>
      <c r="Z52" s="50">
        <v>1</v>
      </c>
      <c r="AA52" s="108"/>
      <c r="AB52" s="108">
        <v>6528</v>
      </c>
      <c r="AC52" s="108">
        <v>8972</v>
      </c>
      <c r="AD52" s="108">
        <v>1924</v>
      </c>
      <c r="AE52" s="108">
        <v>2924</v>
      </c>
      <c r="AF52" s="108"/>
      <c r="AG52" s="108"/>
      <c r="AH52" s="108">
        <f t="shared" si="1"/>
        <v>20348</v>
      </c>
      <c r="AI52" s="108"/>
      <c r="AJ52" s="27"/>
      <c r="AK52" s="108"/>
      <c r="AL52" s="27"/>
      <c r="AM52" s="108">
        <v>6528</v>
      </c>
      <c r="AN52" s="27" t="s">
        <v>224</v>
      </c>
      <c r="AO52" s="108"/>
      <c r="AP52" s="27"/>
      <c r="AQ52" s="108">
        <v>8972</v>
      </c>
      <c r="AR52" s="27" t="s">
        <v>224</v>
      </c>
      <c r="AS52" s="108"/>
      <c r="AT52" s="27"/>
      <c r="AU52" s="108">
        <v>1924</v>
      </c>
      <c r="AV52" s="27" t="s">
        <v>224</v>
      </c>
      <c r="AW52" s="108"/>
      <c r="AX52" s="27"/>
      <c r="AY52" s="108">
        <v>2924</v>
      </c>
      <c r="AZ52" s="27" t="s">
        <v>224</v>
      </c>
      <c r="BA52" s="108"/>
      <c r="BB52" s="27"/>
      <c r="BC52" s="108"/>
      <c r="BD52" s="27"/>
      <c r="BE52" s="108"/>
      <c r="BF52" s="27"/>
      <c r="BG52" s="233"/>
      <c r="BH52" s="257"/>
      <c r="BI52" s="233"/>
      <c r="BJ52" s="257"/>
      <c r="BK52" s="404">
        <f t="shared" si="2"/>
        <v>20348</v>
      </c>
      <c r="BL52" s="28"/>
      <c r="BM52" s="184"/>
      <c r="BN52" s="50"/>
      <c r="BO52" s="50"/>
      <c r="BP52" s="108"/>
      <c r="BQ52" s="50"/>
      <c r="BR52" s="410"/>
      <c r="BS52" s="410"/>
      <c r="BT52" s="184"/>
      <c r="BU52" s="50"/>
      <c r="BV52" s="50"/>
      <c r="BW52" s="108"/>
      <c r="BX52" s="50"/>
      <c r="BY52" s="410"/>
      <c r="BZ52" s="410"/>
      <c r="CA52" s="184"/>
      <c r="CB52" s="50"/>
      <c r="CC52" s="50"/>
      <c r="CD52" s="108"/>
      <c r="CE52" s="50"/>
      <c r="CF52" s="410"/>
      <c r="CG52" s="410"/>
      <c r="CH52" s="184"/>
      <c r="CI52" s="50"/>
      <c r="CJ52" s="50"/>
      <c r="CK52" s="108"/>
      <c r="CL52" s="50"/>
      <c r="CM52" s="410"/>
      <c r="CN52" s="410"/>
      <c r="CO52" s="184"/>
      <c r="CP52" s="50"/>
      <c r="CQ52" s="50"/>
      <c r="CR52" s="108"/>
      <c r="CS52" s="50"/>
      <c r="CT52" s="410"/>
      <c r="CU52" s="410"/>
      <c r="CV52" s="184"/>
      <c r="CW52" s="50"/>
      <c r="CX52" s="50"/>
      <c r="CY52" s="108"/>
      <c r="CZ52" s="50"/>
      <c r="DA52" s="410"/>
      <c r="DB52" s="410"/>
    </row>
    <row r="53" spans="2:106" ht="191.25">
      <c r="B53" s="439"/>
      <c r="C53" s="442"/>
      <c r="D53" s="197" t="s">
        <v>333</v>
      </c>
      <c r="E53" s="294">
        <v>1.09E-2</v>
      </c>
      <c r="F53" s="227" t="s">
        <v>247</v>
      </c>
      <c r="G53" s="148" t="s">
        <v>514</v>
      </c>
      <c r="H53" s="227" t="s">
        <v>489</v>
      </c>
      <c r="I53" s="227" t="s">
        <v>490</v>
      </c>
      <c r="J53" s="239" t="s">
        <v>491</v>
      </c>
      <c r="K53" s="232">
        <v>44927</v>
      </c>
      <c r="L53" s="232">
        <v>45657</v>
      </c>
      <c r="M53" s="231" t="s">
        <v>154</v>
      </c>
      <c r="N53" s="231" t="s">
        <v>597</v>
      </c>
      <c r="O53" s="368" t="s">
        <v>598</v>
      </c>
      <c r="P53" s="231" t="s">
        <v>155</v>
      </c>
      <c r="Q53" s="184">
        <v>0</v>
      </c>
      <c r="R53" s="27">
        <v>2022</v>
      </c>
      <c r="S53" s="50"/>
      <c r="T53" s="50">
        <v>0.4</v>
      </c>
      <c r="U53" s="50">
        <v>1</v>
      </c>
      <c r="V53" s="50"/>
      <c r="W53" s="50"/>
      <c r="X53" s="50"/>
      <c r="Y53" s="50"/>
      <c r="Z53" s="50">
        <v>1</v>
      </c>
      <c r="AA53" s="263"/>
      <c r="AB53" s="263">
        <v>150</v>
      </c>
      <c r="AC53" s="263">
        <v>250</v>
      </c>
      <c r="AD53" s="108"/>
      <c r="AE53" s="108"/>
      <c r="AF53" s="108"/>
      <c r="AG53" s="108"/>
      <c r="AH53" s="108">
        <f t="shared" si="1"/>
        <v>400</v>
      </c>
      <c r="AI53" s="108"/>
      <c r="AJ53" s="384"/>
      <c r="AK53" s="108"/>
      <c r="AL53" s="27"/>
      <c r="AM53" s="108">
        <v>150</v>
      </c>
      <c r="AN53" s="384" t="s">
        <v>224</v>
      </c>
      <c r="AO53" s="108"/>
      <c r="AP53" s="27"/>
      <c r="AQ53" s="263">
        <v>250</v>
      </c>
      <c r="AR53" s="384" t="s">
        <v>224</v>
      </c>
      <c r="AS53" s="108"/>
      <c r="AT53" s="27"/>
      <c r="AU53" s="108"/>
      <c r="AV53" s="27"/>
      <c r="AW53" s="108"/>
      <c r="AX53" s="27"/>
      <c r="AY53" s="108"/>
      <c r="AZ53" s="27"/>
      <c r="BA53" s="108"/>
      <c r="BB53" s="27"/>
      <c r="BC53" s="108"/>
      <c r="BD53" s="27"/>
      <c r="BE53" s="108"/>
      <c r="BF53" s="27"/>
      <c r="BG53" s="233"/>
      <c r="BH53" s="257"/>
      <c r="BI53" s="233"/>
      <c r="BJ53" s="257"/>
      <c r="BK53" s="404">
        <f t="shared" si="2"/>
        <v>400</v>
      </c>
      <c r="BL53" s="28"/>
      <c r="BM53" s="184"/>
      <c r="BN53" s="50"/>
      <c r="BO53" s="50"/>
      <c r="BP53" s="108"/>
      <c r="BQ53" s="50"/>
      <c r="BR53" s="410"/>
      <c r="BS53" s="410"/>
      <c r="BT53" s="184"/>
      <c r="BU53" s="50"/>
      <c r="BV53" s="50"/>
      <c r="BW53" s="108"/>
      <c r="BX53" s="50"/>
      <c r="BY53" s="410"/>
      <c r="BZ53" s="410"/>
      <c r="CA53" s="184"/>
      <c r="CB53" s="50"/>
      <c r="CC53" s="50"/>
      <c r="CD53" s="108"/>
      <c r="CE53" s="50"/>
      <c r="CF53" s="410"/>
      <c r="CG53" s="410"/>
      <c r="CH53" s="184"/>
      <c r="CI53" s="50"/>
      <c r="CJ53" s="50"/>
      <c r="CK53" s="108"/>
      <c r="CL53" s="50"/>
      <c r="CM53" s="410"/>
      <c r="CN53" s="410"/>
      <c r="CO53" s="184"/>
      <c r="CP53" s="50"/>
      <c r="CQ53" s="50"/>
      <c r="CR53" s="108"/>
      <c r="CS53" s="50"/>
      <c r="CT53" s="410"/>
      <c r="CU53" s="410"/>
      <c r="CV53" s="184"/>
      <c r="CW53" s="50"/>
      <c r="CX53" s="50"/>
      <c r="CY53" s="108"/>
      <c r="CZ53" s="50"/>
      <c r="DA53" s="410"/>
      <c r="DB53" s="410"/>
    </row>
    <row r="54" spans="2:106" ht="114.75">
      <c r="B54" s="439"/>
      <c r="C54" s="442"/>
      <c r="D54" s="197" t="s">
        <v>334</v>
      </c>
      <c r="E54" s="294">
        <v>1.09E-2</v>
      </c>
      <c r="F54" s="227" t="s">
        <v>247</v>
      </c>
      <c r="G54" s="148" t="s">
        <v>390</v>
      </c>
      <c r="H54" s="227" t="s">
        <v>489</v>
      </c>
      <c r="I54" s="227" t="s">
        <v>490</v>
      </c>
      <c r="J54" s="239" t="s">
        <v>491</v>
      </c>
      <c r="K54" s="232">
        <v>44713</v>
      </c>
      <c r="L54" s="232">
        <v>45291</v>
      </c>
      <c r="M54" s="231" t="s">
        <v>154</v>
      </c>
      <c r="N54" s="231" t="s">
        <v>599</v>
      </c>
      <c r="O54" s="231" t="s">
        <v>600</v>
      </c>
      <c r="P54" s="231" t="s">
        <v>155</v>
      </c>
      <c r="Q54" s="184">
        <v>0</v>
      </c>
      <c r="R54" s="27">
        <v>2021</v>
      </c>
      <c r="S54" s="50">
        <v>0.4</v>
      </c>
      <c r="T54" s="50">
        <v>1</v>
      </c>
      <c r="U54" s="50"/>
      <c r="V54" s="50"/>
      <c r="W54" s="50"/>
      <c r="X54" s="50"/>
      <c r="Y54" s="50"/>
      <c r="Z54" s="50">
        <v>1</v>
      </c>
      <c r="AA54" s="108">
        <v>30</v>
      </c>
      <c r="AB54" s="108">
        <v>50</v>
      </c>
      <c r="AC54" s="108"/>
      <c r="AD54" s="108"/>
      <c r="AE54" s="108"/>
      <c r="AF54" s="108"/>
      <c r="AG54" s="108"/>
      <c r="AH54" s="108">
        <f t="shared" si="1"/>
        <v>80</v>
      </c>
      <c r="AI54" s="108">
        <v>30</v>
      </c>
      <c r="AJ54" s="384" t="s">
        <v>222</v>
      </c>
      <c r="AK54" s="108"/>
      <c r="AL54" s="27"/>
      <c r="AM54" s="108">
        <v>50</v>
      </c>
      <c r="AN54" s="384" t="s">
        <v>224</v>
      </c>
      <c r="AO54" s="108"/>
      <c r="AP54" s="27"/>
      <c r="AQ54" s="108"/>
      <c r="AR54" s="27"/>
      <c r="AS54" s="108"/>
      <c r="AT54" s="27"/>
      <c r="AU54" s="108"/>
      <c r="AV54" s="27"/>
      <c r="AW54" s="108"/>
      <c r="AX54" s="27"/>
      <c r="AY54" s="108"/>
      <c r="AZ54" s="27"/>
      <c r="BA54" s="108"/>
      <c r="BB54" s="27"/>
      <c r="BC54" s="108"/>
      <c r="BD54" s="27"/>
      <c r="BE54" s="108"/>
      <c r="BF54" s="27"/>
      <c r="BG54" s="233"/>
      <c r="BH54" s="257"/>
      <c r="BI54" s="233"/>
      <c r="BJ54" s="257"/>
      <c r="BK54" s="404">
        <f t="shared" si="2"/>
        <v>80</v>
      </c>
      <c r="BL54" s="28"/>
      <c r="BM54" s="184"/>
      <c r="BN54" s="50"/>
      <c r="BO54" s="50"/>
      <c r="BP54" s="108"/>
      <c r="BQ54" s="50"/>
      <c r="BR54" s="410"/>
      <c r="BS54" s="410"/>
      <c r="BT54" s="184"/>
      <c r="BU54" s="50"/>
      <c r="BV54" s="50"/>
      <c r="BW54" s="108"/>
      <c r="BX54" s="50"/>
      <c r="BY54" s="410"/>
      <c r="BZ54" s="410"/>
      <c r="CA54" s="184"/>
      <c r="CB54" s="50"/>
      <c r="CC54" s="50"/>
      <c r="CD54" s="108"/>
      <c r="CE54" s="50"/>
      <c r="CF54" s="410"/>
      <c r="CG54" s="410"/>
      <c r="CH54" s="184"/>
      <c r="CI54" s="50"/>
      <c r="CJ54" s="50"/>
      <c r="CK54" s="108"/>
      <c r="CL54" s="50"/>
      <c r="CM54" s="410"/>
      <c r="CN54" s="410"/>
      <c r="CO54" s="184"/>
      <c r="CP54" s="50"/>
      <c r="CQ54" s="50"/>
      <c r="CR54" s="108"/>
      <c r="CS54" s="50"/>
      <c r="CT54" s="410"/>
      <c r="CU54" s="410"/>
      <c r="CV54" s="184"/>
      <c r="CW54" s="50"/>
      <c r="CX54" s="50"/>
      <c r="CY54" s="108"/>
      <c r="CZ54" s="50"/>
      <c r="DA54" s="410"/>
      <c r="DB54" s="410"/>
    </row>
    <row r="55" spans="2:106" ht="140.25">
      <c r="B55" s="439"/>
      <c r="C55" s="442"/>
      <c r="D55" s="197" t="s">
        <v>335</v>
      </c>
      <c r="E55" s="294">
        <v>1.09E-2</v>
      </c>
      <c r="F55" s="227" t="s">
        <v>247</v>
      </c>
      <c r="G55" s="148" t="s">
        <v>390</v>
      </c>
      <c r="H55" s="227" t="s">
        <v>391</v>
      </c>
      <c r="I55" s="227" t="s">
        <v>392</v>
      </c>
      <c r="J55" s="239" t="s">
        <v>393</v>
      </c>
      <c r="K55" s="232">
        <v>44718</v>
      </c>
      <c r="L55" s="232">
        <v>46022</v>
      </c>
      <c r="M55" s="231" t="s">
        <v>154</v>
      </c>
      <c r="N55" s="231" t="s">
        <v>601</v>
      </c>
      <c r="O55" s="231" t="s">
        <v>602</v>
      </c>
      <c r="P55" s="231" t="s">
        <v>155</v>
      </c>
      <c r="Q55" s="184">
        <v>0</v>
      </c>
      <c r="R55" s="27">
        <v>2021</v>
      </c>
      <c r="S55" s="50">
        <v>0.25</v>
      </c>
      <c r="T55" s="50">
        <v>0.5</v>
      </c>
      <c r="U55" s="50">
        <v>0.9</v>
      </c>
      <c r="V55" s="50">
        <v>1</v>
      </c>
      <c r="W55" s="50"/>
      <c r="X55" s="50"/>
      <c r="Y55" s="50"/>
      <c r="Z55" s="50">
        <v>1</v>
      </c>
      <c r="AA55" s="108">
        <v>30</v>
      </c>
      <c r="AB55" s="108">
        <v>60</v>
      </c>
      <c r="AC55" s="108">
        <v>250</v>
      </c>
      <c r="AD55" s="108">
        <v>275</v>
      </c>
      <c r="AE55" s="108"/>
      <c r="AF55" s="108"/>
      <c r="AG55" s="108"/>
      <c r="AH55" s="108">
        <f t="shared" si="1"/>
        <v>615</v>
      </c>
      <c r="AI55" s="108">
        <f>AA55</f>
        <v>30</v>
      </c>
      <c r="AJ55" s="27" t="s">
        <v>222</v>
      </c>
      <c r="AK55" s="108"/>
      <c r="AL55" s="27"/>
      <c r="AM55" s="108">
        <f>AB55</f>
        <v>60</v>
      </c>
      <c r="AN55" s="27" t="s">
        <v>222</v>
      </c>
      <c r="AO55" s="108"/>
      <c r="AP55" s="27"/>
      <c r="AQ55" s="108">
        <f>AC55</f>
        <v>250</v>
      </c>
      <c r="AR55" s="27" t="s">
        <v>222</v>
      </c>
      <c r="AS55" s="108"/>
      <c r="AT55" s="27"/>
      <c r="AU55" s="108">
        <f>AD55</f>
        <v>275</v>
      </c>
      <c r="AV55" s="27" t="s">
        <v>222</v>
      </c>
      <c r="AW55" s="108"/>
      <c r="AX55" s="27"/>
      <c r="AY55" s="108"/>
      <c r="AZ55" s="27"/>
      <c r="BA55" s="108"/>
      <c r="BB55" s="27"/>
      <c r="BC55" s="108"/>
      <c r="BD55" s="27"/>
      <c r="BE55" s="108"/>
      <c r="BF55" s="27"/>
      <c r="BG55" s="108"/>
      <c r="BH55" s="27"/>
      <c r="BI55" s="108"/>
      <c r="BJ55" s="27"/>
      <c r="BK55" s="404">
        <f t="shared" si="2"/>
        <v>615</v>
      </c>
      <c r="BL55" s="28"/>
      <c r="BM55" s="184"/>
      <c r="BN55" s="50"/>
      <c r="BO55" s="50"/>
      <c r="BP55" s="108"/>
      <c r="BQ55" s="50"/>
      <c r="BR55" s="410"/>
      <c r="BS55" s="410"/>
      <c r="BT55" s="184"/>
      <c r="BU55" s="50"/>
      <c r="BV55" s="50"/>
      <c r="BW55" s="108"/>
      <c r="BX55" s="50"/>
      <c r="BY55" s="410"/>
      <c r="BZ55" s="410"/>
      <c r="CA55" s="184"/>
      <c r="CB55" s="50"/>
      <c r="CC55" s="50"/>
      <c r="CD55" s="108"/>
      <c r="CE55" s="50"/>
      <c r="CF55" s="410"/>
      <c r="CG55" s="410"/>
      <c r="CH55" s="184"/>
      <c r="CI55" s="50"/>
      <c r="CJ55" s="50"/>
      <c r="CK55" s="108"/>
      <c r="CL55" s="50"/>
      <c r="CM55" s="410"/>
      <c r="CN55" s="410"/>
      <c r="CO55" s="184"/>
      <c r="CP55" s="50"/>
      <c r="CQ55" s="50"/>
      <c r="CR55" s="108"/>
      <c r="CS55" s="50"/>
      <c r="CT55" s="410"/>
      <c r="CU55" s="410"/>
      <c r="CV55" s="184"/>
      <c r="CW55" s="50"/>
      <c r="CX55" s="50"/>
      <c r="CY55" s="108"/>
      <c r="CZ55" s="50"/>
      <c r="DA55" s="410"/>
      <c r="DB55" s="410"/>
    </row>
    <row r="56" spans="2:106" ht="140.25">
      <c r="B56" s="439"/>
      <c r="C56" s="442"/>
      <c r="D56" s="197" t="s">
        <v>336</v>
      </c>
      <c r="E56" s="294">
        <v>1.0800000000000001E-2</v>
      </c>
      <c r="F56" s="227" t="s">
        <v>247</v>
      </c>
      <c r="G56" s="148" t="s">
        <v>390</v>
      </c>
      <c r="H56" s="227" t="s">
        <v>391</v>
      </c>
      <c r="I56" s="227" t="s">
        <v>392</v>
      </c>
      <c r="J56" s="239" t="s">
        <v>393</v>
      </c>
      <c r="K56" s="232">
        <v>45658</v>
      </c>
      <c r="L56" s="232">
        <v>47118</v>
      </c>
      <c r="M56" s="231" t="s">
        <v>154</v>
      </c>
      <c r="N56" s="231" t="s">
        <v>603</v>
      </c>
      <c r="O56" s="231" t="s">
        <v>604</v>
      </c>
      <c r="P56" s="231" t="s">
        <v>155</v>
      </c>
      <c r="Q56" s="184">
        <v>0</v>
      </c>
      <c r="R56" s="27">
        <v>2022</v>
      </c>
      <c r="S56" s="50"/>
      <c r="T56" s="50"/>
      <c r="U56" s="50"/>
      <c r="V56" s="50">
        <v>0.15</v>
      </c>
      <c r="W56" s="50">
        <v>0.4</v>
      </c>
      <c r="X56" s="50">
        <v>0.65</v>
      </c>
      <c r="Y56" s="50">
        <v>1</v>
      </c>
      <c r="Z56" s="50">
        <v>1</v>
      </c>
      <c r="AA56" s="108"/>
      <c r="AB56" s="108"/>
      <c r="AC56" s="108"/>
      <c r="AD56" s="308">
        <v>150</v>
      </c>
      <c r="AE56" s="308">
        <v>250</v>
      </c>
      <c r="AF56" s="308">
        <v>150</v>
      </c>
      <c r="AG56" s="308">
        <v>250</v>
      </c>
      <c r="AH56" s="108">
        <f t="shared" si="1"/>
        <v>800</v>
      </c>
      <c r="AI56" s="108"/>
      <c r="AJ56" s="27"/>
      <c r="AK56" s="108"/>
      <c r="AL56" s="27"/>
      <c r="AM56" s="108"/>
      <c r="AN56" s="27"/>
      <c r="AO56" s="108"/>
      <c r="AP56" s="27"/>
      <c r="AQ56" s="108"/>
      <c r="AR56" s="27"/>
      <c r="AS56" s="108"/>
      <c r="AT56" s="27"/>
      <c r="AU56" s="263">
        <v>150</v>
      </c>
      <c r="AV56" s="384" t="s">
        <v>224</v>
      </c>
      <c r="AW56" s="263"/>
      <c r="AX56" s="384"/>
      <c r="AY56" s="263">
        <v>250</v>
      </c>
      <c r="AZ56" s="384" t="s">
        <v>224</v>
      </c>
      <c r="BA56" s="263"/>
      <c r="BB56" s="384"/>
      <c r="BC56" s="263">
        <f>AF56</f>
        <v>150</v>
      </c>
      <c r="BD56" s="384" t="s">
        <v>224</v>
      </c>
      <c r="BE56" s="263"/>
      <c r="BF56" s="384"/>
      <c r="BG56" s="263">
        <f>AG56</f>
        <v>250</v>
      </c>
      <c r="BH56" s="384" t="s">
        <v>224</v>
      </c>
      <c r="BI56" s="263"/>
      <c r="BJ56" s="384"/>
      <c r="BK56" s="404">
        <f t="shared" si="2"/>
        <v>800</v>
      </c>
      <c r="BL56" s="28"/>
      <c r="BM56" s="184"/>
      <c r="BN56" s="50"/>
      <c r="BO56" s="50"/>
      <c r="BP56" s="108"/>
      <c r="BQ56" s="50"/>
      <c r="BR56" s="410"/>
      <c r="BS56" s="410"/>
      <c r="BT56" s="184"/>
      <c r="BU56" s="50"/>
      <c r="BV56" s="50"/>
      <c r="BW56" s="108"/>
      <c r="BX56" s="50"/>
      <c r="BY56" s="410"/>
      <c r="BZ56" s="410"/>
      <c r="CA56" s="184"/>
      <c r="CB56" s="50"/>
      <c r="CC56" s="50"/>
      <c r="CD56" s="108"/>
      <c r="CE56" s="50"/>
      <c r="CF56" s="410"/>
      <c r="CG56" s="410"/>
      <c r="CH56" s="184"/>
      <c r="CI56" s="50"/>
      <c r="CJ56" s="50"/>
      <c r="CK56" s="108"/>
      <c r="CL56" s="50"/>
      <c r="CM56" s="410"/>
      <c r="CN56" s="410"/>
      <c r="CO56" s="184"/>
      <c r="CP56" s="50"/>
      <c r="CQ56" s="50"/>
      <c r="CR56" s="108"/>
      <c r="CS56" s="50"/>
      <c r="CT56" s="410"/>
      <c r="CU56" s="410"/>
      <c r="CV56" s="184"/>
      <c r="CW56" s="50"/>
      <c r="CX56" s="50"/>
      <c r="CY56" s="108"/>
      <c r="CZ56" s="50"/>
      <c r="DA56" s="410"/>
      <c r="DB56" s="410"/>
    </row>
    <row r="57" spans="2:106" ht="204">
      <c r="B57" s="439"/>
      <c r="C57" s="442"/>
      <c r="D57" s="197" t="s">
        <v>337</v>
      </c>
      <c r="E57" s="294">
        <v>1.0800000000000001E-2</v>
      </c>
      <c r="F57" s="238" t="s">
        <v>247</v>
      </c>
      <c r="G57" s="261" t="s">
        <v>605</v>
      </c>
      <c r="H57" s="261" t="s">
        <v>606</v>
      </c>
      <c r="I57" s="261" t="s">
        <v>607</v>
      </c>
      <c r="J57" s="239" t="s">
        <v>608</v>
      </c>
      <c r="K57" s="247">
        <v>44941</v>
      </c>
      <c r="L57" s="247">
        <v>46022</v>
      </c>
      <c r="M57" s="248" t="s">
        <v>154</v>
      </c>
      <c r="N57" s="248" t="s">
        <v>609</v>
      </c>
      <c r="O57" s="248" t="s">
        <v>610</v>
      </c>
      <c r="P57" s="248" t="s">
        <v>155</v>
      </c>
      <c r="Q57" s="252">
        <v>0</v>
      </c>
      <c r="R57" s="309">
        <v>2023</v>
      </c>
      <c r="S57" s="252"/>
      <c r="T57" s="252">
        <v>0.25</v>
      </c>
      <c r="U57" s="252">
        <v>0.65</v>
      </c>
      <c r="V57" s="310">
        <v>1</v>
      </c>
      <c r="W57" s="50"/>
      <c r="X57" s="50"/>
      <c r="Y57" s="50"/>
      <c r="Z57" s="310">
        <v>1</v>
      </c>
      <c r="AA57" s="108"/>
      <c r="AB57" s="108">
        <v>300</v>
      </c>
      <c r="AC57" s="108">
        <v>555</v>
      </c>
      <c r="AD57" s="108">
        <v>925</v>
      </c>
      <c r="AE57" s="108"/>
      <c r="AF57" s="108"/>
      <c r="AG57" s="108"/>
      <c r="AH57" s="108">
        <f t="shared" si="1"/>
        <v>1780</v>
      </c>
      <c r="AI57" s="108"/>
      <c r="AJ57" s="27"/>
      <c r="AK57" s="108"/>
      <c r="AL57" s="27"/>
      <c r="AM57" s="108">
        <f>AB57</f>
        <v>300</v>
      </c>
      <c r="AN57" s="27" t="s">
        <v>222</v>
      </c>
      <c r="AO57" s="108"/>
      <c r="AP57" s="27"/>
      <c r="AQ57" s="108">
        <f>AC57</f>
        <v>555</v>
      </c>
      <c r="AR57" s="27"/>
      <c r="AS57" s="108"/>
      <c r="AT57" s="27"/>
      <c r="AU57" s="108">
        <f>AD57</f>
        <v>925</v>
      </c>
      <c r="AV57" s="27" t="s">
        <v>222</v>
      </c>
      <c r="AW57" s="108"/>
      <c r="AX57" s="27"/>
      <c r="AY57" s="108"/>
      <c r="AZ57" s="27"/>
      <c r="BA57" s="108"/>
      <c r="BB57" s="27"/>
      <c r="BC57" s="108"/>
      <c r="BD57" s="27"/>
      <c r="BE57" s="108"/>
      <c r="BF57" s="27"/>
      <c r="BG57" s="108"/>
      <c r="BH57" s="27"/>
      <c r="BI57" s="108"/>
      <c r="BJ57" s="27"/>
      <c r="BK57" s="404">
        <f t="shared" si="2"/>
        <v>1780</v>
      </c>
      <c r="BL57" s="28"/>
      <c r="BM57" s="184"/>
      <c r="BN57" s="50"/>
      <c r="BO57" s="50"/>
      <c r="BP57" s="108"/>
      <c r="BQ57" s="50"/>
      <c r="BR57" s="410"/>
      <c r="BS57" s="410"/>
      <c r="BT57" s="184"/>
      <c r="BU57" s="50"/>
      <c r="BV57" s="50"/>
      <c r="BW57" s="108"/>
      <c r="BX57" s="50"/>
      <c r="BY57" s="410"/>
      <c r="BZ57" s="410"/>
      <c r="CA57" s="184"/>
      <c r="CB57" s="50"/>
      <c r="CC57" s="50"/>
      <c r="CD57" s="108"/>
      <c r="CE57" s="50"/>
      <c r="CF57" s="410"/>
      <c r="CG57" s="410"/>
      <c r="CH57" s="184"/>
      <c r="CI57" s="50"/>
      <c r="CJ57" s="50"/>
      <c r="CK57" s="108"/>
      <c r="CL57" s="50"/>
      <c r="CM57" s="410"/>
      <c r="CN57" s="410"/>
      <c r="CO57" s="184"/>
      <c r="CP57" s="50"/>
      <c r="CQ57" s="50"/>
      <c r="CR57" s="108"/>
      <c r="CS57" s="50"/>
      <c r="CT57" s="410"/>
      <c r="CU57" s="410"/>
      <c r="CV57" s="184"/>
      <c r="CW57" s="50"/>
      <c r="CX57" s="50"/>
      <c r="CY57" s="108"/>
      <c r="CZ57" s="50"/>
      <c r="DA57" s="410"/>
      <c r="DB57" s="410"/>
    </row>
    <row r="58" spans="2:106" ht="242.25">
      <c r="B58" s="439"/>
      <c r="C58" s="442"/>
      <c r="D58" s="197" t="s">
        <v>338</v>
      </c>
      <c r="E58" s="294">
        <v>1.0800000000000001E-2</v>
      </c>
      <c r="F58" s="238" t="s">
        <v>247</v>
      </c>
      <c r="G58" s="227" t="s">
        <v>390</v>
      </c>
      <c r="H58" s="227" t="s">
        <v>391</v>
      </c>
      <c r="I58" s="227" t="s">
        <v>392</v>
      </c>
      <c r="J58" s="239" t="s">
        <v>393</v>
      </c>
      <c r="K58" s="232">
        <v>45306</v>
      </c>
      <c r="L58" s="235">
        <v>46387</v>
      </c>
      <c r="M58" s="248" t="s">
        <v>154</v>
      </c>
      <c r="N58" s="248" t="s">
        <v>611</v>
      </c>
      <c r="O58" s="248" t="s">
        <v>612</v>
      </c>
      <c r="P58" s="248" t="s">
        <v>155</v>
      </c>
      <c r="Q58" s="252">
        <v>0</v>
      </c>
      <c r="R58" s="309">
        <v>2024</v>
      </c>
      <c r="S58" s="252"/>
      <c r="T58" s="252"/>
      <c r="U58" s="252">
        <v>0.3</v>
      </c>
      <c r="V58" s="311">
        <v>0.5</v>
      </c>
      <c r="W58" s="50">
        <v>1</v>
      </c>
      <c r="X58" s="50"/>
      <c r="Y58" s="50"/>
      <c r="Z58" s="50">
        <v>1</v>
      </c>
      <c r="AA58" s="108"/>
      <c r="AB58" s="108"/>
      <c r="AC58" s="108">
        <v>405</v>
      </c>
      <c r="AD58" s="108">
        <v>450</v>
      </c>
      <c r="AE58" s="108">
        <v>1050</v>
      </c>
      <c r="AF58" s="108"/>
      <c r="AG58" s="108"/>
      <c r="AH58" s="108">
        <f t="shared" si="1"/>
        <v>1905</v>
      </c>
      <c r="AI58" s="108"/>
      <c r="AJ58" s="27"/>
      <c r="AK58" s="108"/>
      <c r="AL58" s="27"/>
      <c r="AM58" s="108"/>
      <c r="AN58" s="27"/>
      <c r="AO58" s="108"/>
      <c r="AP58" s="27"/>
      <c r="AQ58" s="108">
        <f>AC58</f>
        <v>405</v>
      </c>
      <c r="AR58" s="27" t="s">
        <v>222</v>
      </c>
      <c r="AS58" s="108"/>
      <c r="AT58" s="27"/>
      <c r="AU58" s="108">
        <f>AD58</f>
        <v>450</v>
      </c>
      <c r="AV58" s="27" t="s">
        <v>222</v>
      </c>
      <c r="AW58" s="108"/>
      <c r="AX58" s="27"/>
      <c r="AY58" s="108">
        <f>AE58</f>
        <v>1050</v>
      </c>
      <c r="AZ58" s="27" t="s">
        <v>222</v>
      </c>
      <c r="BA58" s="108"/>
      <c r="BB58" s="27"/>
      <c r="BC58" s="108"/>
      <c r="BD58" s="27"/>
      <c r="BE58" s="108"/>
      <c r="BF58" s="27"/>
      <c r="BG58" s="108"/>
      <c r="BH58" s="27"/>
      <c r="BI58" s="108"/>
      <c r="BJ58" s="27"/>
      <c r="BK58" s="404">
        <f t="shared" si="2"/>
        <v>1905</v>
      </c>
      <c r="BL58" s="28"/>
      <c r="BM58" s="184"/>
      <c r="BN58" s="50"/>
      <c r="BO58" s="50"/>
      <c r="BP58" s="108"/>
      <c r="BQ58" s="50"/>
      <c r="BR58" s="410"/>
      <c r="BS58" s="410"/>
      <c r="BT58" s="184"/>
      <c r="BU58" s="50"/>
      <c r="BV58" s="50"/>
      <c r="BW58" s="108"/>
      <c r="BX58" s="50"/>
      <c r="BY58" s="410"/>
      <c r="BZ58" s="410"/>
      <c r="CA58" s="184"/>
      <c r="CB58" s="50"/>
      <c r="CC58" s="50"/>
      <c r="CD58" s="108"/>
      <c r="CE58" s="50"/>
      <c r="CF58" s="410"/>
      <c r="CG58" s="410"/>
      <c r="CH58" s="184"/>
      <c r="CI58" s="50"/>
      <c r="CJ58" s="50"/>
      <c r="CK58" s="108"/>
      <c r="CL58" s="50"/>
      <c r="CM58" s="410"/>
      <c r="CN58" s="410"/>
      <c r="CO58" s="184"/>
      <c r="CP58" s="50"/>
      <c r="CQ58" s="50"/>
      <c r="CR58" s="108"/>
      <c r="CS58" s="50"/>
      <c r="CT58" s="410"/>
      <c r="CU58" s="410"/>
      <c r="CV58" s="184"/>
      <c r="CW58" s="50"/>
      <c r="CX58" s="50"/>
      <c r="CY58" s="108"/>
      <c r="CZ58" s="50"/>
      <c r="DA58" s="410"/>
      <c r="DB58" s="410"/>
    </row>
    <row r="59" spans="2:106" ht="178.5">
      <c r="B59" s="440"/>
      <c r="C59" s="443"/>
      <c r="D59" s="197" t="s">
        <v>339</v>
      </c>
      <c r="E59" s="294">
        <v>1.0800000000000001E-2</v>
      </c>
      <c r="F59" s="227" t="s">
        <v>247</v>
      </c>
      <c r="G59" s="148" t="s">
        <v>613</v>
      </c>
      <c r="H59" s="148" t="s">
        <v>614</v>
      </c>
      <c r="I59" s="148" t="s">
        <v>615</v>
      </c>
      <c r="J59" s="239" t="s">
        <v>616</v>
      </c>
      <c r="K59" s="232">
        <v>44927</v>
      </c>
      <c r="L59" s="253">
        <v>46022</v>
      </c>
      <c r="M59" s="248" t="s">
        <v>154</v>
      </c>
      <c r="N59" s="254" t="s">
        <v>617</v>
      </c>
      <c r="O59" s="148" t="s">
        <v>618</v>
      </c>
      <c r="P59" s="231" t="s">
        <v>155</v>
      </c>
      <c r="Q59" s="50">
        <v>0</v>
      </c>
      <c r="R59" s="27">
        <v>2023</v>
      </c>
      <c r="S59" s="50"/>
      <c r="T59" s="50">
        <v>0.4</v>
      </c>
      <c r="U59" s="50">
        <v>0.7</v>
      </c>
      <c r="V59" s="50">
        <v>1</v>
      </c>
      <c r="W59" s="50"/>
      <c r="X59" s="50"/>
      <c r="Y59" s="50"/>
      <c r="Z59" s="50">
        <v>1</v>
      </c>
      <c r="AA59" s="108"/>
      <c r="AB59" s="108">
        <v>235</v>
      </c>
      <c r="AC59" s="108">
        <v>310</v>
      </c>
      <c r="AD59" s="108">
        <v>370</v>
      </c>
      <c r="AE59" s="108"/>
      <c r="AF59" s="108"/>
      <c r="AG59" s="108"/>
      <c r="AH59" s="108">
        <f t="shared" si="1"/>
        <v>915</v>
      </c>
      <c r="AI59" s="108"/>
      <c r="AJ59" s="27"/>
      <c r="AK59" s="108"/>
      <c r="AL59" s="27"/>
      <c r="AM59" s="108">
        <v>235</v>
      </c>
      <c r="AN59" s="27" t="s">
        <v>222</v>
      </c>
      <c r="AO59" s="108"/>
      <c r="AP59" s="27"/>
      <c r="AQ59" s="108">
        <v>310</v>
      </c>
      <c r="AR59" s="27" t="s">
        <v>222</v>
      </c>
      <c r="AS59" s="108"/>
      <c r="AT59" s="27"/>
      <c r="AU59" s="108">
        <v>370</v>
      </c>
      <c r="AV59" s="27" t="s">
        <v>222</v>
      </c>
      <c r="AW59" s="108"/>
      <c r="AX59" s="27"/>
      <c r="AY59" s="108"/>
      <c r="AZ59" s="27"/>
      <c r="BA59" s="108"/>
      <c r="BB59" s="27"/>
      <c r="BC59" s="108"/>
      <c r="BD59" s="27"/>
      <c r="BE59" s="108"/>
      <c r="BF59" s="27"/>
      <c r="BG59" s="108"/>
      <c r="BH59" s="27"/>
      <c r="BI59" s="108"/>
      <c r="BJ59" s="27"/>
      <c r="BK59" s="404">
        <f t="shared" si="2"/>
        <v>915</v>
      </c>
      <c r="BL59" s="28"/>
      <c r="BM59" s="184"/>
      <c r="BN59" s="50"/>
      <c r="BO59" s="50"/>
      <c r="BP59" s="108"/>
      <c r="BQ59" s="50"/>
      <c r="BR59" s="410"/>
      <c r="BS59" s="410"/>
      <c r="BT59" s="184"/>
      <c r="BU59" s="50"/>
      <c r="BV59" s="50"/>
      <c r="BW59" s="108"/>
      <c r="BX59" s="50"/>
      <c r="BY59" s="410"/>
      <c r="BZ59" s="410"/>
      <c r="CA59" s="184"/>
      <c r="CB59" s="50"/>
      <c r="CC59" s="50"/>
      <c r="CD59" s="108"/>
      <c r="CE59" s="50"/>
      <c r="CF59" s="410"/>
      <c r="CG59" s="410"/>
      <c r="CH59" s="184"/>
      <c r="CI59" s="50"/>
      <c r="CJ59" s="50"/>
      <c r="CK59" s="108"/>
      <c r="CL59" s="50"/>
      <c r="CM59" s="410"/>
      <c r="CN59" s="410"/>
      <c r="CO59" s="184"/>
      <c r="CP59" s="50"/>
      <c r="CQ59" s="50"/>
      <c r="CR59" s="108"/>
      <c r="CS59" s="50"/>
      <c r="CT59" s="410"/>
      <c r="CU59" s="410"/>
      <c r="CV59" s="184"/>
      <c r="CW59" s="50"/>
      <c r="CX59" s="50"/>
      <c r="CY59" s="108"/>
      <c r="CZ59" s="50"/>
      <c r="DA59" s="410"/>
      <c r="DB59" s="410"/>
    </row>
    <row r="60" spans="2:106" ht="140.25">
      <c r="B60" s="448" t="s">
        <v>807</v>
      </c>
      <c r="C60" s="410">
        <v>0.25</v>
      </c>
      <c r="D60" s="202" t="s">
        <v>340</v>
      </c>
      <c r="E60" s="312">
        <v>9.7000000000000003E-3</v>
      </c>
      <c r="F60" s="238" t="s">
        <v>247</v>
      </c>
      <c r="G60" s="238" t="s">
        <v>390</v>
      </c>
      <c r="H60" s="313" t="s">
        <v>402</v>
      </c>
      <c r="I60" s="238" t="s">
        <v>619</v>
      </c>
      <c r="J60" s="239" t="s">
        <v>404</v>
      </c>
      <c r="K60" s="314">
        <v>44713</v>
      </c>
      <c r="L60" s="314">
        <v>45657</v>
      </c>
      <c r="M60" s="315" t="s">
        <v>154</v>
      </c>
      <c r="N60" s="315" t="s">
        <v>620</v>
      </c>
      <c r="O60" s="238" t="s">
        <v>621</v>
      </c>
      <c r="P60" s="315" t="s">
        <v>155</v>
      </c>
      <c r="Q60" s="316">
        <v>0</v>
      </c>
      <c r="R60" s="317">
        <v>2023</v>
      </c>
      <c r="S60" s="316">
        <v>0.3</v>
      </c>
      <c r="T60" s="316">
        <v>0.6</v>
      </c>
      <c r="U60" s="316">
        <v>1</v>
      </c>
      <c r="V60" s="316"/>
      <c r="W60" s="316"/>
      <c r="X60" s="316"/>
      <c r="Y60" s="316"/>
      <c r="Z60" s="316">
        <v>1</v>
      </c>
      <c r="AA60" s="318"/>
      <c r="AB60" s="318">
        <v>1400</v>
      </c>
      <c r="AC60" s="318"/>
      <c r="AD60" s="318"/>
      <c r="AE60" s="318"/>
      <c r="AF60" s="318"/>
      <c r="AG60" s="318"/>
      <c r="AH60" s="108">
        <f t="shared" si="1"/>
        <v>1400</v>
      </c>
      <c r="AI60" s="226"/>
      <c r="AJ60" s="317" t="s">
        <v>228</v>
      </c>
      <c r="AK60" s="226"/>
      <c r="AL60" s="317"/>
      <c r="AM60" s="226">
        <v>1400</v>
      </c>
      <c r="AN60" s="317" t="s">
        <v>234</v>
      </c>
      <c r="AO60" s="226"/>
      <c r="AP60" s="317"/>
      <c r="AQ60" s="318"/>
      <c r="AR60" s="317" t="s">
        <v>228</v>
      </c>
      <c r="AS60" s="318"/>
      <c r="AT60" s="317"/>
      <c r="AU60" s="318"/>
      <c r="AV60" s="317"/>
      <c r="AW60" s="318"/>
      <c r="AX60" s="317"/>
      <c r="AY60" s="318"/>
      <c r="AZ60" s="317"/>
      <c r="BA60" s="318"/>
      <c r="BB60" s="317"/>
      <c r="BC60" s="318"/>
      <c r="BD60" s="317"/>
      <c r="BE60" s="318"/>
      <c r="BF60" s="317"/>
      <c r="BG60" s="245"/>
      <c r="BH60" s="351"/>
      <c r="BI60" s="245"/>
      <c r="BJ60" s="351"/>
      <c r="BK60" s="404">
        <f t="shared" si="2"/>
        <v>1400</v>
      </c>
      <c r="BL60" s="28"/>
      <c r="BM60" s="57"/>
      <c r="BN60" s="50"/>
      <c r="BO60" s="50"/>
      <c r="BP60" s="108"/>
      <c r="BQ60" s="50"/>
      <c r="BR60" s="184"/>
      <c r="BS60" s="184"/>
      <c r="BT60" s="57"/>
      <c r="BU60" s="50"/>
      <c r="BV60" s="50"/>
      <c r="BW60" s="108"/>
      <c r="BX60" s="50"/>
      <c r="BY60" s="184"/>
      <c r="BZ60" s="184"/>
      <c r="CA60" s="57"/>
      <c r="CB60" s="50"/>
      <c r="CC60" s="50"/>
      <c r="CD60" s="108"/>
      <c r="CE60" s="50"/>
      <c r="CF60" s="184"/>
      <c r="CG60" s="184"/>
      <c r="CH60" s="57"/>
      <c r="CI60" s="50"/>
      <c r="CJ60" s="50"/>
      <c r="CK60" s="108"/>
      <c r="CL60" s="50"/>
      <c r="CM60" s="184"/>
      <c r="CN60" s="184"/>
      <c r="CO60" s="57"/>
      <c r="CP60" s="50"/>
      <c r="CQ60" s="50"/>
      <c r="CR60" s="108"/>
      <c r="CS60" s="50"/>
      <c r="CT60" s="184"/>
      <c r="CU60" s="184"/>
      <c r="CV60" s="57"/>
      <c r="CW60" s="50"/>
      <c r="CX60" s="50"/>
      <c r="CY60" s="108"/>
      <c r="CZ60" s="50"/>
      <c r="DA60" s="184"/>
      <c r="DB60" s="184"/>
    </row>
    <row r="61" spans="2:106" ht="127.5">
      <c r="B61" s="448"/>
      <c r="C61" s="410"/>
      <c r="D61" s="203" t="s">
        <v>341</v>
      </c>
      <c r="E61" s="294">
        <v>9.7000000000000003E-3</v>
      </c>
      <c r="F61" s="227" t="s">
        <v>247</v>
      </c>
      <c r="G61" s="227" t="s">
        <v>390</v>
      </c>
      <c r="H61" s="227" t="s">
        <v>402</v>
      </c>
      <c r="I61" s="227" t="s">
        <v>619</v>
      </c>
      <c r="J61" s="239" t="s">
        <v>404</v>
      </c>
      <c r="K61" s="232">
        <v>44927</v>
      </c>
      <c r="L61" s="232">
        <v>46022</v>
      </c>
      <c r="M61" s="231" t="s">
        <v>154</v>
      </c>
      <c r="N61" s="231" t="s">
        <v>622</v>
      </c>
      <c r="O61" s="227" t="s">
        <v>623</v>
      </c>
      <c r="P61" s="231" t="s">
        <v>155</v>
      </c>
      <c r="Q61" s="50">
        <v>0</v>
      </c>
      <c r="R61" s="27">
        <v>2022</v>
      </c>
      <c r="S61" s="139"/>
      <c r="T61" s="50">
        <v>0.15</v>
      </c>
      <c r="U61" s="50">
        <v>0.45</v>
      </c>
      <c r="V61" s="50">
        <v>1</v>
      </c>
      <c r="W61" s="50"/>
      <c r="X61" s="50"/>
      <c r="Y61" s="50"/>
      <c r="Z61" s="50">
        <v>1</v>
      </c>
      <c r="AA61" s="263"/>
      <c r="AB61" s="108">
        <v>238</v>
      </c>
      <c r="AC61" s="108">
        <v>238</v>
      </c>
      <c r="AD61" s="108">
        <v>238</v>
      </c>
      <c r="AE61" s="108"/>
      <c r="AF61" s="108"/>
      <c r="AG61" s="108"/>
      <c r="AH61" s="108">
        <f t="shared" si="1"/>
        <v>714</v>
      </c>
      <c r="AI61" s="272"/>
      <c r="AJ61" s="27"/>
      <c r="AK61" s="272"/>
      <c r="AL61" s="27"/>
      <c r="AM61" s="272">
        <f>AB61</f>
        <v>238</v>
      </c>
      <c r="AN61" s="27" t="s">
        <v>222</v>
      </c>
      <c r="AO61" s="272"/>
      <c r="AP61" s="27"/>
      <c r="AQ61" s="108">
        <f>AC61</f>
        <v>238</v>
      </c>
      <c r="AR61" s="27" t="s">
        <v>222</v>
      </c>
      <c r="AS61" s="108"/>
      <c r="AT61" s="27"/>
      <c r="AU61" s="108">
        <f>AD61</f>
        <v>238</v>
      </c>
      <c r="AV61" s="27" t="s">
        <v>222</v>
      </c>
      <c r="AW61" s="108"/>
      <c r="AX61" s="27"/>
      <c r="AY61" s="108"/>
      <c r="AZ61" s="27"/>
      <c r="BA61" s="108"/>
      <c r="BB61" s="27"/>
      <c r="BC61" s="108"/>
      <c r="BD61" s="27"/>
      <c r="BE61" s="108"/>
      <c r="BF61" s="27"/>
      <c r="BG61" s="233"/>
      <c r="BH61" s="257"/>
      <c r="BI61" s="233"/>
      <c r="BJ61" s="257"/>
      <c r="BK61" s="404">
        <f t="shared" si="2"/>
        <v>714</v>
      </c>
      <c r="BL61" s="28"/>
      <c r="BM61" s="57"/>
      <c r="BN61" s="50"/>
      <c r="BO61" s="50"/>
      <c r="BP61" s="108"/>
      <c r="BQ61" s="50"/>
      <c r="BR61" s="184"/>
      <c r="BS61" s="184"/>
      <c r="BT61" s="57"/>
      <c r="BU61" s="50"/>
      <c r="BV61" s="50"/>
      <c r="BW61" s="108"/>
      <c r="BX61" s="50"/>
      <c r="BY61" s="184"/>
      <c r="BZ61" s="184"/>
      <c r="CA61" s="57"/>
      <c r="CB61" s="50"/>
      <c r="CC61" s="50"/>
      <c r="CD61" s="108"/>
      <c r="CE61" s="50"/>
      <c r="CF61" s="184"/>
      <c r="CG61" s="184"/>
      <c r="CH61" s="57"/>
      <c r="CI61" s="50"/>
      <c r="CJ61" s="50"/>
      <c r="CK61" s="108"/>
      <c r="CL61" s="50"/>
      <c r="CM61" s="184"/>
      <c r="CN61" s="184"/>
      <c r="CO61" s="57"/>
      <c r="CP61" s="50"/>
      <c r="CQ61" s="50"/>
      <c r="CR61" s="108"/>
      <c r="CS61" s="50"/>
      <c r="CT61" s="184"/>
      <c r="CU61" s="184"/>
      <c r="CV61" s="57"/>
      <c r="CW61" s="50"/>
      <c r="CX61" s="50"/>
      <c r="CY61" s="108"/>
      <c r="CZ61" s="50"/>
      <c r="DA61" s="184"/>
      <c r="DB61" s="184"/>
    </row>
    <row r="62" spans="2:106" ht="153">
      <c r="B62" s="448"/>
      <c r="C62" s="410"/>
      <c r="D62" s="203" t="s">
        <v>342</v>
      </c>
      <c r="E62" s="294">
        <v>9.7000000000000003E-3</v>
      </c>
      <c r="F62" s="227" t="s">
        <v>247</v>
      </c>
      <c r="G62" s="227" t="s">
        <v>624</v>
      </c>
      <c r="H62" s="227" t="s">
        <v>625</v>
      </c>
      <c r="I62" s="227" t="s">
        <v>626</v>
      </c>
      <c r="J62" s="239" t="s">
        <v>627</v>
      </c>
      <c r="K62" s="232">
        <v>44927</v>
      </c>
      <c r="L62" s="232">
        <v>46022</v>
      </c>
      <c r="M62" s="231" t="s">
        <v>154</v>
      </c>
      <c r="N62" s="148" t="s">
        <v>628</v>
      </c>
      <c r="O62" s="227" t="s">
        <v>629</v>
      </c>
      <c r="P62" s="231" t="s">
        <v>155</v>
      </c>
      <c r="Q62" s="50">
        <v>0</v>
      </c>
      <c r="R62" s="27">
        <v>2023</v>
      </c>
      <c r="S62" s="50"/>
      <c r="T62" s="50">
        <v>0.3</v>
      </c>
      <c r="U62" s="50">
        <v>0.6</v>
      </c>
      <c r="V62" s="50">
        <v>1</v>
      </c>
      <c r="W62" s="50"/>
      <c r="X62" s="50"/>
      <c r="Y62" s="50"/>
      <c r="Z62" s="50">
        <v>1</v>
      </c>
      <c r="AA62" s="263"/>
      <c r="AB62" s="108">
        <v>45350</v>
      </c>
      <c r="AC62" s="108">
        <v>45350</v>
      </c>
      <c r="AD62" s="108">
        <v>800</v>
      </c>
      <c r="AE62" s="108"/>
      <c r="AF62" s="108"/>
      <c r="AG62" s="108"/>
      <c r="AH62" s="108">
        <f t="shared" si="1"/>
        <v>91500</v>
      </c>
      <c r="AI62" s="272"/>
      <c r="AJ62" s="27"/>
      <c r="AK62" s="272"/>
      <c r="AL62" s="27"/>
      <c r="AM62" s="272">
        <f>AB62</f>
        <v>45350</v>
      </c>
      <c r="AN62" s="27" t="s">
        <v>222</v>
      </c>
      <c r="AO62" s="272"/>
      <c r="AP62" s="27"/>
      <c r="AQ62" s="108">
        <f>AC62</f>
        <v>45350</v>
      </c>
      <c r="AR62" s="27" t="s">
        <v>222</v>
      </c>
      <c r="AS62" s="108"/>
      <c r="AT62" s="27"/>
      <c r="AU62" s="108">
        <f>AD62</f>
        <v>800</v>
      </c>
      <c r="AV62" s="27" t="s">
        <v>222</v>
      </c>
      <c r="AW62" s="108"/>
      <c r="AX62" s="27"/>
      <c r="AY62" s="108"/>
      <c r="AZ62" s="27"/>
      <c r="BA62" s="108"/>
      <c r="BB62" s="27"/>
      <c r="BC62" s="108"/>
      <c r="BD62" s="27"/>
      <c r="BE62" s="108"/>
      <c r="BF62" s="27"/>
      <c r="BG62" s="233"/>
      <c r="BH62" s="257"/>
      <c r="BI62" s="233"/>
      <c r="BJ62" s="257"/>
      <c r="BK62" s="404">
        <f t="shared" si="2"/>
        <v>91500</v>
      </c>
      <c r="BL62" s="28"/>
      <c r="BM62" s="57"/>
      <c r="BN62" s="50"/>
      <c r="BO62" s="50"/>
      <c r="BP62" s="108"/>
      <c r="BQ62" s="50"/>
      <c r="BR62" s="184"/>
      <c r="BS62" s="184"/>
      <c r="BT62" s="57"/>
      <c r="BU62" s="50"/>
      <c r="BV62" s="50"/>
      <c r="BW62" s="108"/>
      <c r="BX62" s="50"/>
      <c r="BY62" s="184"/>
      <c r="BZ62" s="184"/>
      <c r="CA62" s="57"/>
      <c r="CB62" s="50"/>
      <c r="CC62" s="50"/>
      <c r="CD62" s="108"/>
      <c r="CE62" s="50"/>
      <c r="CF62" s="184"/>
      <c r="CG62" s="184"/>
      <c r="CH62" s="57"/>
      <c r="CI62" s="50"/>
      <c r="CJ62" s="50"/>
      <c r="CK62" s="108"/>
      <c r="CL62" s="50"/>
      <c r="CM62" s="184"/>
      <c r="CN62" s="184"/>
      <c r="CO62" s="57"/>
      <c r="CP62" s="50"/>
      <c r="CQ62" s="50"/>
      <c r="CR62" s="108"/>
      <c r="CS62" s="50"/>
      <c r="CT62" s="184"/>
      <c r="CU62" s="184"/>
      <c r="CV62" s="57"/>
      <c r="CW62" s="50"/>
      <c r="CX62" s="50"/>
      <c r="CY62" s="108"/>
      <c r="CZ62" s="50"/>
      <c r="DA62" s="184"/>
      <c r="DB62" s="184"/>
    </row>
    <row r="63" spans="2:106" ht="153">
      <c r="B63" s="448"/>
      <c r="C63" s="410"/>
      <c r="D63" s="203" t="s">
        <v>343</v>
      </c>
      <c r="E63" s="294">
        <v>9.7000000000000003E-3</v>
      </c>
      <c r="F63" s="227" t="s">
        <v>247</v>
      </c>
      <c r="G63" s="227" t="s">
        <v>630</v>
      </c>
      <c r="H63" s="148" t="s">
        <v>631</v>
      </c>
      <c r="I63" s="227" t="s">
        <v>632</v>
      </c>
      <c r="J63" s="239" t="s">
        <v>633</v>
      </c>
      <c r="K63" s="319">
        <v>45292</v>
      </c>
      <c r="L63" s="235">
        <v>46387</v>
      </c>
      <c r="M63" s="231" t="s">
        <v>152</v>
      </c>
      <c r="N63" s="148" t="s">
        <v>634</v>
      </c>
      <c r="O63" s="148" t="s">
        <v>635</v>
      </c>
      <c r="P63" s="231" t="s">
        <v>155</v>
      </c>
      <c r="Q63" s="50">
        <v>0</v>
      </c>
      <c r="R63" s="27">
        <v>2024</v>
      </c>
      <c r="S63" s="50"/>
      <c r="T63" s="50"/>
      <c r="U63" s="50">
        <v>0.25</v>
      </c>
      <c r="V63" s="50">
        <v>0.65</v>
      </c>
      <c r="W63" s="50">
        <v>1</v>
      </c>
      <c r="X63" s="50"/>
      <c r="Y63" s="50"/>
      <c r="Z63" s="50">
        <v>1</v>
      </c>
      <c r="AA63" s="108"/>
      <c r="AB63" s="108"/>
      <c r="AC63" s="108">
        <v>200</v>
      </c>
      <c r="AD63" s="108">
        <v>200</v>
      </c>
      <c r="AE63" s="108">
        <v>3500</v>
      </c>
      <c r="AF63" s="108"/>
      <c r="AG63" s="108"/>
      <c r="AH63" s="108">
        <f t="shared" si="1"/>
        <v>3900</v>
      </c>
      <c r="AI63" s="272"/>
      <c r="AJ63" s="27"/>
      <c r="AK63" s="272"/>
      <c r="AL63" s="27"/>
      <c r="AM63" s="272"/>
      <c r="AN63" s="27"/>
      <c r="AO63" s="272"/>
      <c r="AP63" s="27"/>
      <c r="AQ63" s="108">
        <f>AC63</f>
        <v>200</v>
      </c>
      <c r="AR63" s="27" t="s">
        <v>222</v>
      </c>
      <c r="AS63" s="108"/>
      <c r="AT63" s="27"/>
      <c r="AU63" s="108">
        <f>AD63</f>
        <v>200</v>
      </c>
      <c r="AV63" s="27" t="s">
        <v>222</v>
      </c>
      <c r="AW63" s="108"/>
      <c r="AX63" s="27"/>
      <c r="AY63" s="108">
        <f>AE63</f>
        <v>3500</v>
      </c>
      <c r="AZ63" s="27" t="s">
        <v>222</v>
      </c>
      <c r="BA63" s="108"/>
      <c r="BB63" s="27"/>
      <c r="BC63" s="108"/>
      <c r="BD63" s="27"/>
      <c r="BE63" s="108"/>
      <c r="BF63" s="27"/>
      <c r="BG63" s="233"/>
      <c r="BH63" s="257"/>
      <c r="BI63" s="233"/>
      <c r="BJ63" s="257"/>
      <c r="BK63" s="404">
        <f t="shared" si="2"/>
        <v>3900</v>
      </c>
      <c r="BL63" s="28"/>
      <c r="BM63" s="57"/>
      <c r="BN63" s="50"/>
      <c r="BO63" s="50"/>
      <c r="BP63" s="108"/>
      <c r="BQ63" s="50"/>
      <c r="BR63" s="184"/>
      <c r="BS63" s="184"/>
      <c r="BT63" s="57"/>
      <c r="BU63" s="50"/>
      <c r="BV63" s="50"/>
      <c r="BW63" s="108"/>
      <c r="BX63" s="50"/>
      <c r="BY63" s="184"/>
      <c r="BZ63" s="184"/>
      <c r="CA63" s="57"/>
      <c r="CB63" s="50"/>
      <c r="CC63" s="50"/>
      <c r="CD63" s="108"/>
      <c r="CE63" s="50"/>
      <c r="CF63" s="184"/>
      <c r="CG63" s="184"/>
      <c r="CH63" s="57"/>
      <c r="CI63" s="50"/>
      <c r="CJ63" s="50"/>
      <c r="CK63" s="108"/>
      <c r="CL63" s="50"/>
      <c r="CM63" s="184"/>
      <c r="CN63" s="184"/>
      <c r="CO63" s="57"/>
      <c r="CP63" s="50"/>
      <c r="CQ63" s="50"/>
      <c r="CR63" s="108"/>
      <c r="CS63" s="50"/>
      <c r="CT63" s="184"/>
      <c r="CU63" s="184"/>
      <c r="CV63" s="57"/>
      <c r="CW63" s="50"/>
      <c r="CX63" s="50"/>
      <c r="CY63" s="108"/>
      <c r="CZ63" s="50"/>
      <c r="DA63" s="184"/>
      <c r="DB63" s="184"/>
    </row>
    <row r="64" spans="2:106" ht="280.5">
      <c r="B64" s="448"/>
      <c r="C64" s="410"/>
      <c r="D64" s="203" t="s">
        <v>344</v>
      </c>
      <c r="E64" s="294">
        <v>9.5999999999999992E-3</v>
      </c>
      <c r="F64" s="227" t="s">
        <v>247</v>
      </c>
      <c r="G64" s="227" t="s">
        <v>630</v>
      </c>
      <c r="H64" s="148" t="s">
        <v>631</v>
      </c>
      <c r="I64" s="227" t="s">
        <v>632</v>
      </c>
      <c r="J64" s="239" t="s">
        <v>633</v>
      </c>
      <c r="K64" s="232">
        <v>44927</v>
      </c>
      <c r="L64" s="232">
        <v>45657</v>
      </c>
      <c r="M64" s="231" t="s">
        <v>152</v>
      </c>
      <c r="N64" s="231" t="s">
        <v>636</v>
      </c>
      <c r="O64" s="227" t="s">
        <v>637</v>
      </c>
      <c r="P64" s="231" t="s">
        <v>155</v>
      </c>
      <c r="Q64" s="50">
        <v>0</v>
      </c>
      <c r="R64" s="27">
        <v>2023</v>
      </c>
      <c r="S64" s="50"/>
      <c r="T64" s="50">
        <v>0.7</v>
      </c>
      <c r="U64" s="50">
        <v>1</v>
      </c>
      <c r="V64" s="50"/>
      <c r="W64" s="50"/>
      <c r="X64" s="50"/>
      <c r="Y64" s="50"/>
      <c r="Z64" s="50">
        <v>1</v>
      </c>
      <c r="AA64" s="108"/>
      <c r="AB64" s="108">
        <v>400</v>
      </c>
      <c r="AC64" s="108">
        <v>400</v>
      </c>
      <c r="AD64" s="108"/>
      <c r="AE64" s="108"/>
      <c r="AF64" s="108"/>
      <c r="AG64" s="108"/>
      <c r="AH64" s="108">
        <f t="shared" si="1"/>
        <v>800</v>
      </c>
      <c r="AI64" s="272"/>
      <c r="AJ64" s="27"/>
      <c r="AK64" s="272"/>
      <c r="AL64" s="27"/>
      <c r="AM64" s="272">
        <f t="shared" ref="AM64:AM69" si="10">AB64</f>
        <v>400</v>
      </c>
      <c r="AN64" s="27" t="s">
        <v>222</v>
      </c>
      <c r="AO64" s="272"/>
      <c r="AP64" s="27"/>
      <c r="AQ64" s="108">
        <f>AC64</f>
        <v>400</v>
      </c>
      <c r="AR64" s="27" t="s">
        <v>222</v>
      </c>
      <c r="AS64" s="108"/>
      <c r="AT64" s="27"/>
      <c r="AU64" s="108"/>
      <c r="AV64" s="27"/>
      <c r="AW64" s="108"/>
      <c r="AX64" s="27"/>
      <c r="AY64" s="108"/>
      <c r="AZ64" s="27"/>
      <c r="BA64" s="108"/>
      <c r="BB64" s="27"/>
      <c r="BC64" s="108"/>
      <c r="BD64" s="27"/>
      <c r="BE64" s="108"/>
      <c r="BF64" s="27"/>
      <c r="BG64" s="108"/>
      <c r="BH64" s="27"/>
      <c r="BI64" s="108"/>
      <c r="BJ64" s="27"/>
      <c r="BK64" s="404">
        <f t="shared" si="2"/>
        <v>800</v>
      </c>
      <c r="BL64" s="28"/>
      <c r="BM64" s="57"/>
      <c r="BN64" s="50"/>
      <c r="BO64" s="50"/>
      <c r="BP64" s="108"/>
      <c r="BQ64" s="50"/>
      <c r="BR64" s="184"/>
      <c r="BS64" s="184"/>
      <c r="BT64" s="57"/>
      <c r="BU64" s="50"/>
      <c r="BV64" s="50"/>
      <c r="BW64" s="108"/>
      <c r="BX64" s="50"/>
      <c r="BY64" s="184"/>
      <c r="BZ64" s="184"/>
      <c r="CA64" s="57"/>
      <c r="CB64" s="50"/>
      <c r="CC64" s="50"/>
      <c r="CD64" s="108"/>
      <c r="CE64" s="50"/>
      <c r="CF64" s="184"/>
      <c r="CG64" s="184"/>
      <c r="CH64" s="57"/>
      <c r="CI64" s="50"/>
      <c r="CJ64" s="50"/>
      <c r="CK64" s="108"/>
      <c r="CL64" s="50"/>
      <c r="CM64" s="184"/>
      <c r="CN64" s="184"/>
      <c r="CO64" s="57"/>
      <c r="CP64" s="50"/>
      <c r="CQ64" s="50"/>
      <c r="CR64" s="108"/>
      <c r="CS64" s="50"/>
      <c r="CT64" s="184"/>
      <c r="CU64" s="184"/>
      <c r="CV64" s="57"/>
      <c r="CW64" s="50"/>
      <c r="CX64" s="50"/>
      <c r="CY64" s="108"/>
      <c r="CZ64" s="50"/>
      <c r="DA64" s="184"/>
      <c r="DB64" s="184"/>
    </row>
    <row r="65" spans="2:106" ht="242.25">
      <c r="B65" s="448"/>
      <c r="C65" s="410"/>
      <c r="D65" s="203" t="s">
        <v>345</v>
      </c>
      <c r="E65" s="294">
        <v>9.5999999999999992E-3</v>
      </c>
      <c r="F65" s="227" t="s">
        <v>247</v>
      </c>
      <c r="G65" s="264" t="s">
        <v>390</v>
      </c>
      <c r="H65" s="264" t="s">
        <v>402</v>
      </c>
      <c r="I65" s="261" t="s">
        <v>403</v>
      </c>
      <c r="J65" s="239" t="s">
        <v>404</v>
      </c>
      <c r="K65" s="247">
        <v>44713</v>
      </c>
      <c r="L65" s="247">
        <v>45291</v>
      </c>
      <c r="M65" s="248" t="s">
        <v>152</v>
      </c>
      <c r="N65" s="248" t="s">
        <v>638</v>
      </c>
      <c r="O65" s="248" t="s">
        <v>639</v>
      </c>
      <c r="P65" s="248" t="s">
        <v>155</v>
      </c>
      <c r="Q65" s="252">
        <v>0</v>
      </c>
      <c r="R65" s="309">
        <v>2023</v>
      </c>
      <c r="S65" s="252">
        <v>0.3</v>
      </c>
      <c r="T65" s="252">
        <v>1</v>
      </c>
      <c r="U65" s="252"/>
      <c r="V65" s="252"/>
      <c r="W65" s="252"/>
      <c r="X65" s="252"/>
      <c r="Y65" s="252"/>
      <c r="Z65" s="250">
        <v>1</v>
      </c>
      <c r="AA65" s="272">
        <v>100</v>
      </c>
      <c r="AB65" s="272">
        <v>100</v>
      </c>
      <c r="AC65" s="272"/>
      <c r="AD65" s="272"/>
      <c r="AE65" s="272"/>
      <c r="AF65" s="272"/>
      <c r="AG65" s="272"/>
      <c r="AH65" s="108">
        <f t="shared" si="1"/>
        <v>200</v>
      </c>
      <c r="AI65" s="272">
        <f>AA65</f>
        <v>100</v>
      </c>
      <c r="AJ65" s="251" t="s">
        <v>222</v>
      </c>
      <c r="AK65" s="272"/>
      <c r="AL65" s="271"/>
      <c r="AM65" s="272">
        <f t="shared" si="10"/>
        <v>100</v>
      </c>
      <c r="AN65" s="271" t="s">
        <v>222</v>
      </c>
      <c r="AO65" s="272"/>
      <c r="AP65" s="271"/>
      <c r="AQ65" s="269"/>
      <c r="AR65" s="271"/>
      <c r="AS65" s="269"/>
      <c r="AT65" s="271"/>
      <c r="AU65" s="269"/>
      <c r="AV65" s="271"/>
      <c r="AW65" s="269"/>
      <c r="AX65" s="271"/>
      <c r="AY65" s="269"/>
      <c r="AZ65" s="271"/>
      <c r="BA65" s="269"/>
      <c r="BB65" s="271"/>
      <c r="BC65" s="269"/>
      <c r="BD65" s="271"/>
      <c r="BE65" s="269"/>
      <c r="BF65" s="271"/>
      <c r="BG65" s="278"/>
      <c r="BH65" s="374"/>
      <c r="BI65" s="278"/>
      <c r="BJ65" s="374"/>
      <c r="BK65" s="404">
        <f t="shared" si="2"/>
        <v>200</v>
      </c>
      <c r="BL65" s="28"/>
      <c r="BM65" s="57"/>
      <c r="BN65" s="50"/>
      <c r="BO65" s="50"/>
      <c r="BP65" s="108"/>
      <c r="BQ65" s="50"/>
      <c r="BR65" s="184"/>
      <c r="BS65" s="184"/>
      <c r="BT65" s="57"/>
      <c r="BU65" s="50"/>
      <c r="BV65" s="50"/>
      <c r="BW65" s="108"/>
      <c r="BX65" s="50"/>
      <c r="BY65" s="184"/>
      <c r="BZ65" s="184"/>
      <c r="CA65" s="57"/>
      <c r="CB65" s="50"/>
      <c r="CC65" s="50"/>
      <c r="CD65" s="108"/>
      <c r="CE65" s="50"/>
      <c r="CF65" s="184"/>
      <c r="CG65" s="184"/>
      <c r="CH65" s="57"/>
      <c r="CI65" s="50"/>
      <c r="CJ65" s="50"/>
      <c r="CK65" s="108"/>
      <c r="CL65" s="50"/>
      <c r="CM65" s="184"/>
      <c r="CN65" s="184"/>
      <c r="CO65" s="57"/>
      <c r="CP65" s="50"/>
      <c r="CQ65" s="50"/>
      <c r="CR65" s="108"/>
      <c r="CS65" s="50"/>
      <c r="CT65" s="184"/>
      <c r="CU65" s="184"/>
      <c r="CV65" s="57"/>
      <c r="CW65" s="50"/>
      <c r="CX65" s="50"/>
      <c r="CY65" s="108"/>
      <c r="CZ65" s="50"/>
      <c r="DA65" s="184"/>
      <c r="DB65" s="184"/>
    </row>
    <row r="66" spans="2:106" ht="127.5">
      <c r="B66" s="448"/>
      <c r="C66" s="410"/>
      <c r="D66" s="203" t="s">
        <v>346</v>
      </c>
      <c r="E66" s="294">
        <v>9.5999999999999992E-3</v>
      </c>
      <c r="F66" s="227" t="s">
        <v>247</v>
      </c>
      <c r="G66" s="227" t="s">
        <v>390</v>
      </c>
      <c r="H66" s="227" t="s">
        <v>402</v>
      </c>
      <c r="I66" s="260" t="s">
        <v>403</v>
      </c>
      <c r="J66" s="239" t="s">
        <v>404</v>
      </c>
      <c r="K66" s="247">
        <v>44927</v>
      </c>
      <c r="L66" s="247">
        <v>45291</v>
      </c>
      <c r="M66" s="248" t="s">
        <v>152</v>
      </c>
      <c r="N66" s="248" t="s">
        <v>640</v>
      </c>
      <c r="O66" s="248" t="s">
        <v>641</v>
      </c>
      <c r="P66" s="248" t="s">
        <v>155</v>
      </c>
      <c r="Q66" s="252">
        <v>0</v>
      </c>
      <c r="R66" s="309">
        <v>2023</v>
      </c>
      <c r="S66" s="252"/>
      <c r="T66" s="252">
        <v>1</v>
      </c>
      <c r="U66" s="252"/>
      <c r="V66" s="252"/>
      <c r="W66" s="252"/>
      <c r="X66" s="252"/>
      <c r="Y66" s="310"/>
      <c r="Z66" s="50">
        <v>1</v>
      </c>
      <c r="AA66" s="108"/>
      <c r="AB66" s="108">
        <v>300</v>
      </c>
      <c r="AC66" s="108"/>
      <c r="AD66" s="108"/>
      <c r="AE66" s="108"/>
      <c r="AF66" s="108"/>
      <c r="AG66" s="108"/>
      <c r="AH66" s="108">
        <f t="shared" si="1"/>
        <v>300</v>
      </c>
      <c r="AI66" s="108"/>
      <c r="AJ66" s="27"/>
      <c r="AK66" s="385"/>
      <c r="AL66" s="271"/>
      <c r="AM66" s="272">
        <f t="shared" si="10"/>
        <v>300</v>
      </c>
      <c r="AN66" s="271" t="s">
        <v>222</v>
      </c>
      <c r="AO66" s="272"/>
      <c r="AP66" s="271"/>
      <c r="AQ66" s="269"/>
      <c r="AR66" s="271"/>
      <c r="AS66" s="269"/>
      <c r="AT66" s="271"/>
      <c r="AU66" s="269"/>
      <c r="AV66" s="271"/>
      <c r="AW66" s="269"/>
      <c r="AX66" s="271"/>
      <c r="AY66" s="269"/>
      <c r="AZ66" s="271"/>
      <c r="BA66" s="269"/>
      <c r="BB66" s="271"/>
      <c r="BC66" s="269"/>
      <c r="BD66" s="271"/>
      <c r="BE66" s="269"/>
      <c r="BF66" s="271"/>
      <c r="BG66" s="278"/>
      <c r="BH66" s="374"/>
      <c r="BI66" s="278"/>
      <c r="BJ66" s="374"/>
      <c r="BK66" s="404">
        <f t="shared" si="2"/>
        <v>300</v>
      </c>
      <c r="BL66" s="28"/>
      <c r="BM66" s="57"/>
      <c r="BN66" s="50"/>
      <c r="BO66" s="50"/>
      <c r="BP66" s="108"/>
      <c r="BQ66" s="50"/>
      <c r="BR66" s="184"/>
      <c r="BS66" s="184"/>
      <c r="BT66" s="57"/>
      <c r="BU66" s="50"/>
      <c r="BV66" s="50"/>
      <c r="BW66" s="108"/>
      <c r="BX66" s="50"/>
      <c r="BY66" s="184"/>
      <c r="BZ66" s="184"/>
      <c r="CA66" s="57"/>
      <c r="CB66" s="50"/>
      <c r="CC66" s="50"/>
      <c r="CD66" s="108"/>
      <c r="CE66" s="50"/>
      <c r="CF66" s="184"/>
      <c r="CG66" s="184"/>
      <c r="CH66" s="57"/>
      <c r="CI66" s="50"/>
      <c r="CJ66" s="50"/>
      <c r="CK66" s="108"/>
      <c r="CL66" s="50"/>
      <c r="CM66" s="184"/>
      <c r="CN66" s="184"/>
      <c r="CO66" s="57"/>
      <c r="CP66" s="50"/>
      <c r="CQ66" s="50"/>
      <c r="CR66" s="108"/>
      <c r="CS66" s="50"/>
      <c r="CT66" s="184"/>
      <c r="CU66" s="184"/>
      <c r="CV66" s="57"/>
      <c r="CW66" s="50"/>
      <c r="CX66" s="50"/>
      <c r="CY66" s="108"/>
      <c r="CZ66" s="50"/>
      <c r="DA66" s="184"/>
      <c r="DB66" s="184"/>
    </row>
    <row r="67" spans="2:106" ht="178.5">
      <c r="B67" s="448"/>
      <c r="C67" s="410"/>
      <c r="D67" s="203" t="s">
        <v>347</v>
      </c>
      <c r="E67" s="294">
        <v>9.5999999999999992E-3</v>
      </c>
      <c r="F67" s="227" t="s">
        <v>247</v>
      </c>
      <c r="G67" s="227" t="s">
        <v>390</v>
      </c>
      <c r="H67" s="227" t="s">
        <v>402</v>
      </c>
      <c r="I67" s="260" t="s">
        <v>403</v>
      </c>
      <c r="J67" s="239" t="s">
        <v>404</v>
      </c>
      <c r="K67" s="279">
        <v>44927</v>
      </c>
      <c r="L67" s="279">
        <v>45291</v>
      </c>
      <c r="M67" s="249" t="s">
        <v>152</v>
      </c>
      <c r="N67" s="249" t="s">
        <v>642</v>
      </c>
      <c r="O67" s="248" t="s">
        <v>643</v>
      </c>
      <c r="P67" s="249" t="s">
        <v>155</v>
      </c>
      <c r="Q67" s="250">
        <v>0</v>
      </c>
      <c r="R67" s="320">
        <v>2023</v>
      </c>
      <c r="S67" s="250"/>
      <c r="T67" s="250">
        <v>1</v>
      </c>
      <c r="U67" s="250"/>
      <c r="V67" s="250"/>
      <c r="W67" s="250"/>
      <c r="X67" s="250"/>
      <c r="Y67" s="311"/>
      <c r="Z67" s="50">
        <v>1</v>
      </c>
      <c r="AA67" s="108"/>
      <c r="AB67" s="108">
        <v>717</v>
      </c>
      <c r="AC67" s="108"/>
      <c r="AD67" s="108"/>
      <c r="AE67" s="108"/>
      <c r="AF67" s="108"/>
      <c r="AG67" s="108"/>
      <c r="AH67" s="108">
        <f t="shared" si="1"/>
        <v>717</v>
      </c>
      <c r="AI67" s="108"/>
      <c r="AJ67" s="27"/>
      <c r="AK67" s="385"/>
      <c r="AL67" s="251"/>
      <c r="AM67" s="272">
        <f t="shared" si="10"/>
        <v>717</v>
      </c>
      <c r="AN67" s="251" t="s">
        <v>222</v>
      </c>
      <c r="AO67" s="272"/>
      <c r="AP67" s="251"/>
      <c r="AQ67" s="272"/>
      <c r="AR67" s="251"/>
      <c r="AS67" s="272"/>
      <c r="AT67" s="251"/>
      <c r="AU67" s="272"/>
      <c r="AV67" s="251"/>
      <c r="AW67" s="272"/>
      <c r="AX67" s="251"/>
      <c r="AY67" s="272"/>
      <c r="AZ67" s="251"/>
      <c r="BA67" s="272"/>
      <c r="BB67" s="251"/>
      <c r="BC67" s="272"/>
      <c r="BD67" s="251"/>
      <c r="BE67" s="272"/>
      <c r="BF67" s="251"/>
      <c r="BG67" s="386"/>
      <c r="BH67" s="387"/>
      <c r="BI67" s="386"/>
      <c r="BJ67" s="387"/>
      <c r="BK67" s="404">
        <f t="shared" si="2"/>
        <v>717</v>
      </c>
      <c r="BL67" s="28"/>
      <c r="BM67" s="57"/>
      <c r="BN67" s="50"/>
      <c r="BO67" s="50"/>
      <c r="BP67" s="108"/>
      <c r="BQ67" s="50"/>
      <c r="BR67" s="184"/>
      <c r="BS67" s="184"/>
      <c r="BT67" s="57"/>
      <c r="BU67" s="50"/>
      <c r="BV67" s="50"/>
      <c r="BW67" s="108"/>
      <c r="BX67" s="50"/>
      <c r="BY67" s="184"/>
      <c r="BZ67" s="184"/>
      <c r="CA67" s="57"/>
      <c r="CB67" s="50"/>
      <c r="CC67" s="50"/>
      <c r="CD67" s="108"/>
      <c r="CE67" s="50"/>
      <c r="CF67" s="184"/>
      <c r="CG67" s="184"/>
      <c r="CH67" s="57"/>
      <c r="CI67" s="50"/>
      <c r="CJ67" s="50"/>
      <c r="CK67" s="108"/>
      <c r="CL67" s="50"/>
      <c r="CM67" s="184"/>
      <c r="CN67" s="184"/>
      <c r="CO67" s="57"/>
      <c r="CP67" s="50"/>
      <c r="CQ67" s="50"/>
      <c r="CR67" s="108"/>
      <c r="CS67" s="50"/>
      <c r="CT67" s="184"/>
      <c r="CU67" s="184"/>
      <c r="CV67" s="57"/>
      <c r="CW67" s="50"/>
      <c r="CX67" s="50"/>
      <c r="CY67" s="108"/>
      <c r="CZ67" s="50"/>
      <c r="DA67" s="184"/>
      <c r="DB67" s="184"/>
    </row>
    <row r="68" spans="2:106" ht="165.75">
      <c r="B68" s="448"/>
      <c r="C68" s="410"/>
      <c r="D68" s="203" t="s">
        <v>348</v>
      </c>
      <c r="E68" s="294">
        <v>9.5999999999999992E-3</v>
      </c>
      <c r="F68" s="227" t="s">
        <v>247</v>
      </c>
      <c r="G68" s="227" t="s">
        <v>644</v>
      </c>
      <c r="H68" s="270" t="s">
        <v>645</v>
      </c>
      <c r="I68" s="215" t="s">
        <v>646</v>
      </c>
      <c r="J68" s="239" t="s">
        <v>647</v>
      </c>
      <c r="K68" s="321">
        <v>44713</v>
      </c>
      <c r="L68" s="321">
        <v>45078</v>
      </c>
      <c r="M68" s="249" t="s">
        <v>154</v>
      </c>
      <c r="N68" s="249" t="s">
        <v>648</v>
      </c>
      <c r="O68" s="346" t="s">
        <v>649</v>
      </c>
      <c r="P68" s="322" t="s">
        <v>155</v>
      </c>
      <c r="Q68" s="50">
        <v>0</v>
      </c>
      <c r="R68" s="27">
        <v>2022</v>
      </c>
      <c r="S68" s="50">
        <v>0.4</v>
      </c>
      <c r="T68" s="50">
        <v>1</v>
      </c>
      <c r="U68" s="50"/>
      <c r="V68" s="50"/>
      <c r="W68" s="50"/>
      <c r="X68" s="50"/>
      <c r="Y68" s="50"/>
      <c r="Z68" s="316">
        <v>1</v>
      </c>
      <c r="AA68" s="318">
        <v>92</v>
      </c>
      <c r="AB68" s="318">
        <v>99</v>
      </c>
      <c r="AC68" s="318"/>
      <c r="AD68" s="318"/>
      <c r="AE68" s="318"/>
      <c r="AF68" s="318"/>
      <c r="AG68" s="318"/>
      <c r="AH68" s="108">
        <f t="shared" si="1"/>
        <v>191</v>
      </c>
      <c r="AI68" s="226">
        <f>AA68</f>
        <v>92</v>
      </c>
      <c r="AJ68" s="317" t="s">
        <v>222</v>
      </c>
      <c r="AK68" s="272"/>
      <c r="AL68" s="27"/>
      <c r="AM68" s="272">
        <f t="shared" si="10"/>
        <v>99</v>
      </c>
      <c r="AN68" s="27" t="s">
        <v>222</v>
      </c>
      <c r="AO68" s="272"/>
      <c r="AP68" s="27"/>
      <c r="AQ68" s="108"/>
      <c r="AR68" s="27"/>
      <c r="AS68" s="108"/>
      <c r="AT68" s="27"/>
      <c r="AU68" s="108"/>
      <c r="AV68" s="27"/>
      <c r="AW68" s="108"/>
      <c r="AX68" s="27"/>
      <c r="AY68" s="108"/>
      <c r="AZ68" s="27"/>
      <c r="BA68" s="108"/>
      <c r="BB68" s="27"/>
      <c r="BC68" s="108"/>
      <c r="BD68" s="27"/>
      <c r="BE68" s="108"/>
      <c r="BF68" s="27"/>
      <c r="BG68" s="233"/>
      <c r="BH68" s="257"/>
      <c r="BI68" s="233"/>
      <c r="BJ68" s="257"/>
      <c r="BK68" s="404">
        <f t="shared" si="2"/>
        <v>191</v>
      </c>
      <c r="BL68" s="28"/>
      <c r="BM68" s="57"/>
      <c r="BN68" s="50"/>
      <c r="BO68" s="50"/>
      <c r="BP68" s="108"/>
      <c r="BQ68" s="50"/>
      <c r="BR68" s="184"/>
      <c r="BS68" s="184"/>
      <c r="BT68" s="57"/>
      <c r="BU68" s="50"/>
      <c r="BV68" s="50"/>
      <c r="BW68" s="108"/>
      <c r="BX68" s="50"/>
      <c r="BY68" s="184"/>
      <c r="BZ68" s="184"/>
      <c r="CA68" s="57"/>
      <c r="CB68" s="50"/>
      <c r="CC68" s="50"/>
      <c r="CD68" s="108"/>
      <c r="CE68" s="50"/>
      <c r="CF68" s="184"/>
      <c r="CG68" s="184"/>
      <c r="CH68" s="57"/>
      <c r="CI68" s="50"/>
      <c r="CJ68" s="50"/>
      <c r="CK68" s="108"/>
      <c r="CL68" s="50"/>
      <c r="CM68" s="184"/>
      <c r="CN68" s="184"/>
      <c r="CO68" s="57"/>
      <c r="CP68" s="50"/>
      <c r="CQ68" s="50"/>
      <c r="CR68" s="108"/>
      <c r="CS68" s="50"/>
      <c r="CT68" s="184"/>
      <c r="CU68" s="184"/>
      <c r="CV68" s="57"/>
      <c r="CW68" s="50"/>
      <c r="CX68" s="50"/>
      <c r="CY68" s="108"/>
      <c r="CZ68" s="50"/>
      <c r="DA68" s="184"/>
      <c r="DB68" s="184"/>
    </row>
    <row r="69" spans="2:106" ht="89.25">
      <c r="B69" s="448"/>
      <c r="C69" s="410"/>
      <c r="D69" s="203" t="s">
        <v>349</v>
      </c>
      <c r="E69" s="294">
        <v>9.5999999999999992E-3</v>
      </c>
      <c r="F69" s="227" t="s">
        <v>247</v>
      </c>
      <c r="G69" s="227" t="s">
        <v>454</v>
      </c>
      <c r="H69" s="227" t="s">
        <v>414</v>
      </c>
      <c r="I69" s="227" t="s">
        <v>455</v>
      </c>
      <c r="J69" s="239" t="s">
        <v>456</v>
      </c>
      <c r="K69" s="232">
        <v>44927</v>
      </c>
      <c r="L69" s="232">
        <v>45657</v>
      </c>
      <c r="M69" s="231" t="s">
        <v>154</v>
      </c>
      <c r="N69" s="231" t="s">
        <v>650</v>
      </c>
      <c r="O69" s="227" t="s">
        <v>651</v>
      </c>
      <c r="P69" s="231" t="s">
        <v>155</v>
      </c>
      <c r="Q69" s="50">
        <v>0</v>
      </c>
      <c r="R69" s="27">
        <v>2023</v>
      </c>
      <c r="S69" s="50"/>
      <c r="T69" s="50">
        <v>0.5</v>
      </c>
      <c r="U69" s="50">
        <v>1</v>
      </c>
      <c r="V69" s="50"/>
      <c r="W69" s="50"/>
      <c r="X69" s="50"/>
      <c r="Y69" s="50"/>
      <c r="Z69" s="50">
        <v>1</v>
      </c>
      <c r="AA69" s="108"/>
      <c r="AB69" s="108">
        <v>200</v>
      </c>
      <c r="AC69" s="108">
        <v>200</v>
      </c>
      <c r="AD69" s="108"/>
      <c r="AE69" s="108"/>
      <c r="AF69" s="108"/>
      <c r="AG69" s="108"/>
      <c r="AH69" s="108">
        <f t="shared" si="1"/>
        <v>400</v>
      </c>
      <c r="AI69" s="272"/>
      <c r="AJ69" s="27"/>
      <c r="AK69" s="272"/>
      <c r="AL69" s="27"/>
      <c r="AM69" s="272">
        <f t="shared" si="10"/>
        <v>200</v>
      </c>
      <c r="AN69" s="27" t="s">
        <v>222</v>
      </c>
      <c r="AO69" s="272"/>
      <c r="AP69" s="27"/>
      <c r="AQ69" s="108">
        <f>AC69</f>
        <v>200</v>
      </c>
      <c r="AR69" s="27" t="s">
        <v>222</v>
      </c>
      <c r="AS69" s="108"/>
      <c r="AT69" s="27"/>
      <c r="AU69" s="108"/>
      <c r="AV69" s="27"/>
      <c r="AW69" s="108"/>
      <c r="AX69" s="27"/>
      <c r="AY69" s="108"/>
      <c r="AZ69" s="27"/>
      <c r="BA69" s="108"/>
      <c r="BB69" s="27"/>
      <c r="BC69" s="108"/>
      <c r="BD69" s="27"/>
      <c r="BE69" s="108"/>
      <c r="BF69" s="27"/>
      <c r="BG69" s="108"/>
      <c r="BH69" s="27"/>
      <c r="BI69" s="108"/>
      <c r="BJ69" s="27"/>
      <c r="BK69" s="404">
        <f t="shared" si="2"/>
        <v>400</v>
      </c>
      <c r="BL69" s="28"/>
      <c r="BM69" s="57"/>
      <c r="BN69" s="50"/>
      <c r="BO69" s="50"/>
      <c r="BP69" s="108"/>
      <c r="BQ69" s="50"/>
      <c r="BR69" s="184"/>
      <c r="BS69" s="184"/>
      <c r="BT69" s="57"/>
      <c r="BU69" s="50"/>
      <c r="BV69" s="50"/>
      <c r="BW69" s="108"/>
      <c r="BX69" s="50"/>
      <c r="BY69" s="184"/>
      <c r="BZ69" s="184"/>
      <c r="CA69" s="57"/>
      <c r="CB69" s="50"/>
      <c r="CC69" s="50"/>
      <c r="CD69" s="108"/>
      <c r="CE69" s="50"/>
      <c r="CF69" s="184"/>
      <c r="CG69" s="184"/>
      <c r="CH69" s="57"/>
      <c r="CI69" s="50"/>
      <c r="CJ69" s="50"/>
      <c r="CK69" s="108"/>
      <c r="CL69" s="50"/>
      <c r="CM69" s="184"/>
      <c r="CN69" s="184"/>
      <c r="CO69" s="57"/>
      <c r="CP69" s="50"/>
      <c r="CQ69" s="50"/>
      <c r="CR69" s="108"/>
      <c r="CS69" s="50"/>
      <c r="CT69" s="184"/>
      <c r="CU69" s="184"/>
      <c r="CV69" s="57"/>
      <c r="CW69" s="50"/>
      <c r="CX69" s="50"/>
      <c r="CY69" s="108"/>
      <c r="CZ69" s="50"/>
      <c r="DA69" s="184"/>
      <c r="DB69" s="184"/>
    </row>
    <row r="70" spans="2:106" ht="114.75">
      <c r="B70" s="448"/>
      <c r="C70" s="410"/>
      <c r="D70" s="203" t="s">
        <v>350</v>
      </c>
      <c r="E70" s="294">
        <v>9.5999999999999992E-3</v>
      </c>
      <c r="F70" s="227" t="s">
        <v>247</v>
      </c>
      <c r="G70" s="227" t="s">
        <v>454</v>
      </c>
      <c r="H70" s="323" t="s">
        <v>414</v>
      </c>
      <c r="I70" s="227" t="s">
        <v>455</v>
      </c>
      <c r="J70" s="239" t="s">
        <v>456</v>
      </c>
      <c r="K70" s="240">
        <v>44713</v>
      </c>
      <c r="L70" s="314">
        <v>45291</v>
      </c>
      <c r="M70" s="315" t="s">
        <v>154</v>
      </c>
      <c r="N70" s="315" t="s">
        <v>652</v>
      </c>
      <c r="O70" s="238" t="s">
        <v>653</v>
      </c>
      <c r="P70" s="315" t="s">
        <v>155</v>
      </c>
      <c r="Q70" s="50">
        <v>0</v>
      </c>
      <c r="R70" s="27">
        <v>2022</v>
      </c>
      <c r="S70" s="50">
        <v>0.6</v>
      </c>
      <c r="T70" s="50">
        <v>1</v>
      </c>
      <c r="U70" s="50"/>
      <c r="V70" s="50"/>
      <c r="W70" s="50"/>
      <c r="X70" s="50"/>
      <c r="Y70" s="50"/>
      <c r="Z70" s="50">
        <v>1</v>
      </c>
      <c r="AA70" s="108">
        <v>150</v>
      </c>
      <c r="AB70" s="108">
        <v>150</v>
      </c>
      <c r="AC70" s="108"/>
      <c r="AD70" s="108"/>
      <c r="AE70" s="108"/>
      <c r="AF70" s="108"/>
      <c r="AG70" s="108"/>
      <c r="AH70" s="108">
        <f t="shared" si="1"/>
        <v>300</v>
      </c>
      <c r="AI70" s="272">
        <f>(AA70)</f>
        <v>150</v>
      </c>
      <c r="AJ70" s="27" t="s">
        <v>222</v>
      </c>
      <c r="AK70" s="272"/>
      <c r="AL70" s="27"/>
      <c r="AM70" s="272">
        <f>(AB70)</f>
        <v>150</v>
      </c>
      <c r="AN70" s="27" t="s">
        <v>222</v>
      </c>
      <c r="AO70" s="272"/>
      <c r="AP70" s="27"/>
      <c r="AQ70" s="108"/>
      <c r="AR70" s="27"/>
      <c r="AS70" s="108"/>
      <c r="AT70" s="27"/>
      <c r="AU70" s="108"/>
      <c r="AV70" s="27"/>
      <c r="AW70" s="108"/>
      <c r="AX70" s="27"/>
      <c r="AY70" s="108"/>
      <c r="AZ70" s="27"/>
      <c r="BA70" s="108"/>
      <c r="BB70" s="27"/>
      <c r="BC70" s="108"/>
      <c r="BD70" s="27"/>
      <c r="BE70" s="108"/>
      <c r="BF70" s="27"/>
      <c r="BG70" s="108"/>
      <c r="BH70" s="27"/>
      <c r="BI70" s="108"/>
      <c r="BJ70" s="27"/>
      <c r="BK70" s="404">
        <f t="shared" si="2"/>
        <v>300</v>
      </c>
      <c r="BL70" s="28"/>
      <c r="BM70" s="57"/>
      <c r="BN70" s="50"/>
      <c r="BO70" s="50"/>
      <c r="BP70" s="108"/>
      <c r="BQ70" s="50"/>
      <c r="BR70" s="184"/>
      <c r="BS70" s="184"/>
      <c r="BT70" s="57"/>
      <c r="BU70" s="50"/>
      <c r="BV70" s="50"/>
      <c r="BW70" s="108"/>
      <c r="BX70" s="50"/>
      <c r="BY70" s="184"/>
      <c r="BZ70" s="184"/>
      <c r="CA70" s="57"/>
      <c r="CB70" s="50"/>
      <c r="CC70" s="50"/>
      <c r="CD70" s="108"/>
      <c r="CE70" s="50"/>
      <c r="CF70" s="184"/>
      <c r="CG70" s="184"/>
      <c r="CH70" s="57"/>
      <c r="CI70" s="50"/>
      <c r="CJ70" s="50"/>
      <c r="CK70" s="108"/>
      <c r="CL70" s="50"/>
      <c r="CM70" s="184"/>
      <c r="CN70" s="184"/>
      <c r="CO70" s="57"/>
      <c r="CP70" s="50"/>
      <c r="CQ70" s="50"/>
      <c r="CR70" s="108"/>
      <c r="CS70" s="50"/>
      <c r="CT70" s="184"/>
      <c r="CU70" s="184"/>
      <c r="CV70" s="57"/>
      <c r="CW70" s="50"/>
      <c r="CX70" s="50"/>
      <c r="CY70" s="108"/>
      <c r="CZ70" s="50"/>
      <c r="DA70" s="184"/>
      <c r="DB70" s="184"/>
    </row>
    <row r="71" spans="2:106" ht="140.25">
      <c r="B71" s="448"/>
      <c r="C71" s="410"/>
      <c r="D71" s="204" t="s">
        <v>351</v>
      </c>
      <c r="E71" s="294">
        <v>9.5999999999999992E-3</v>
      </c>
      <c r="F71" s="227" t="s">
        <v>247</v>
      </c>
      <c r="G71" s="227" t="s">
        <v>454</v>
      </c>
      <c r="H71" s="323" t="s">
        <v>414</v>
      </c>
      <c r="I71" s="227" t="s">
        <v>455</v>
      </c>
      <c r="J71" s="239" t="s">
        <v>456</v>
      </c>
      <c r="K71" s="324">
        <v>44927</v>
      </c>
      <c r="L71" s="235">
        <v>46387</v>
      </c>
      <c r="M71" s="248" t="s">
        <v>154</v>
      </c>
      <c r="N71" s="323" t="s">
        <v>654</v>
      </c>
      <c r="O71" s="323" t="s">
        <v>655</v>
      </c>
      <c r="P71" s="325" t="s">
        <v>155</v>
      </c>
      <c r="Q71" s="50">
        <v>0</v>
      </c>
      <c r="R71" s="27">
        <v>2023</v>
      </c>
      <c r="S71" s="326"/>
      <c r="T71" s="326">
        <v>0.3</v>
      </c>
      <c r="U71" s="326">
        <v>0.6</v>
      </c>
      <c r="V71" s="326">
        <v>0.8</v>
      </c>
      <c r="W71" s="326">
        <v>1</v>
      </c>
      <c r="X71" s="326"/>
      <c r="Y71" s="326"/>
      <c r="Z71" s="326">
        <v>1</v>
      </c>
      <c r="AA71" s="302"/>
      <c r="AB71" s="296">
        <v>300</v>
      </c>
      <c r="AC71" s="296">
        <v>300</v>
      </c>
      <c r="AD71" s="296">
        <v>300</v>
      </c>
      <c r="AE71" s="302"/>
      <c r="AF71" s="302"/>
      <c r="AG71" s="302"/>
      <c r="AH71" s="108">
        <f t="shared" si="1"/>
        <v>900</v>
      </c>
      <c r="AI71" s="108"/>
      <c r="AJ71" s="27"/>
      <c r="AK71" s="108"/>
      <c r="AL71" s="27"/>
      <c r="AM71" s="388">
        <v>300</v>
      </c>
      <c r="AN71" s="257" t="s">
        <v>228</v>
      </c>
      <c r="AO71" s="386"/>
      <c r="AP71" s="257"/>
      <c r="AQ71" s="389">
        <v>300</v>
      </c>
      <c r="AR71" s="257" t="s">
        <v>228</v>
      </c>
      <c r="AS71" s="233"/>
      <c r="AT71" s="257"/>
      <c r="AU71" s="389">
        <v>300</v>
      </c>
      <c r="AV71" s="257" t="s">
        <v>228</v>
      </c>
      <c r="AW71" s="386"/>
      <c r="AX71" s="257"/>
      <c r="AY71" s="389"/>
      <c r="AZ71" s="257" t="s">
        <v>228</v>
      </c>
      <c r="BA71" s="233"/>
      <c r="BB71" s="257"/>
      <c r="BC71" s="233"/>
      <c r="BD71" s="257"/>
      <c r="BE71" s="233"/>
      <c r="BF71" s="257"/>
      <c r="BG71" s="233"/>
      <c r="BH71" s="257"/>
      <c r="BI71" s="233"/>
      <c r="BJ71" s="257"/>
      <c r="BK71" s="404">
        <f t="shared" si="2"/>
        <v>900</v>
      </c>
      <c r="BL71" s="28"/>
      <c r="BM71" s="57"/>
      <c r="BN71" s="50"/>
      <c r="BO71" s="50"/>
      <c r="BP71" s="108"/>
      <c r="BQ71" s="50"/>
      <c r="BR71" s="184"/>
      <c r="BS71" s="184"/>
      <c r="BT71" s="57"/>
      <c r="BU71" s="50"/>
      <c r="BV71" s="50"/>
      <c r="BW71" s="108"/>
      <c r="BX71" s="50"/>
      <c r="BY71" s="184"/>
      <c r="BZ71" s="184"/>
      <c r="CA71" s="57"/>
      <c r="CB71" s="50"/>
      <c r="CC71" s="50"/>
      <c r="CD71" s="108"/>
      <c r="CE71" s="50"/>
      <c r="CF71" s="184"/>
      <c r="CG71" s="184"/>
      <c r="CH71" s="57"/>
      <c r="CI71" s="50"/>
      <c r="CJ71" s="50"/>
      <c r="CK71" s="108"/>
      <c r="CL71" s="50"/>
      <c r="CM71" s="184"/>
      <c r="CN71" s="184"/>
      <c r="CO71" s="57"/>
      <c r="CP71" s="50"/>
      <c r="CQ71" s="50"/>
      <c r="CR71" s="108"/>
      <c r="CS71" s="50"/>
      <c r="CT71" s="184"/>
      <c r="CU71" s="184"/>
      <c r="CV71" s="57"/>
      <c r="CW71" s="50"/>
      <c r="CX71" s="50"/>
      <c r="CY71" s="108"/>
      <c r="CZ71" s="50"/>
      <c r="DA71" s="184"/>
      <c r="DB71" s="184"/>
    </row>
    <row r="72" spans="2:106" ht="165.75">
      <c r="B72" s="448"/>
      <c r="C72" s="410"/>
      <c r="D72" s="203" t="s">
        <v>352</v>
      </c>
      <c r="E72" s="294">
        <v>9.5999999999999992E-3</v>
      </c>
      <c r="F72" s="227" t="s">
        <v>247</v>
      </c>
      <c r="G72" s="227" t="s">
        <v>484</v>
      </c>
      <c r="H72" s="261" t="s">
        <v>656</v>
      </c>
      <c r="I72" s="261" t="s">
        <v>657</v>
      </c>
      <c r="J72" s="239" t="s">
        <v>658</v>
      </c>
      <c r="K72" s="232">
        <v>44927</v>
      </c>
      <c r="L72" s="232">
        <v>45657</v>
      </c>
      <c r="M72" s="231" t="s">
        <v>154</v>
      </c>
      <c r="N72" s="231" t="s">
        <v>659</v>
      </c>
      <c r="O72" s="227" t="s">
        <v>660</v>
      </c>
      <c r="P72" s="231" t="s">
        <v>155</v>
      </c>
      <c r="Q72" s="50">
        <v>0</v>
      </c>
      <c r="R72" s="27">
        <v>2022</v>
      </c>
      <c r="S72" s="50"/>
      <c r="T72" s="50">
        <v>0.2</v>
      </c>
      <c r="U72" s="50">
        <v>1</v>
      </c>
      <c r="V72" s="50"/>
      <c r="W72" s="50"/>
      <c r="X72" s="50"/>
      <c r="Y72" s="50"/>
      <c r="Z72" s="50">
        <v>1</v>
      </c>
      <c r="AA72" s="327"/>
      <c r="AB72" s="296">
        <v>3358</v>
      </c>
      <c r="AC72" s="296">
        <v>3525</v>
      </c>
      <c r="AD72" s="108"/>
      <c r="AE72" s="108"/>
      <c r="AF72" s="108"/>
      <c r="AG72" s="108"/>
      <c r="AH72" s="108">
        <f t="shared" si="1"/>
        <v>6883</v>
      </c>
      <c r="AI72" s="272"/>
      <c r="AJ72" s="27"/>
      <c r="AK72" s="272"/>
      <c r="AL72" s="27"/>
      <c r="AM72" s="296">
        <v>3358</v>
      </c>
      <c r="AN72" s="27" t="s">
        <v>222</v>
      </c>
      <c r="AO72" s="272"/>
      <c r="AP72" s="27"/>
      <c r="AQ72" s="296">
        <v>3525</v>
      </c>
      <c r="AR72" s="27" t="s">
        <v>222</v>
      </c>
      <c r="AS72" s="272"/>
      <c r="AT72" s="27"/>
      <c r="AU72" s="108"/>
      <c r="AV72" s="27"/>
      <c r="AW72" s="108"/>
      <c r="AX72" s="27"/>
      <c r="AY72" s="108"/>
      <c r="AZ72" s="27"/>
      <c r="BA72" s="108"/>
      <c r="BB72" s="27"/>
      <c r="BC72" s="108"/>
      <c r="BD72" s="27"/>
      <c r="BE72" s="108"/>
      <c r="BF72" s="27"/>
      <c r="BG72" s="108"/>
      <c r="BH72" s="27"/>
      <c r="BI72" s="108"/>
      <c r="BJ72" s="27"/>
      <c r="BK72" s="404">
        <f t="shared" si="2"/>
        <v>6883</v>
      </c>
      <c r="BL72" s="28"/>
      <c r="BM72" s="57"/>
      <c r="BN72" s="50"/>
      <c r="BO72" s="50"/>
      <c r="BP72" s="108"/>
      <c r="BQ72" s="50"/>
      <c r="BR72" s="184"/>
      <c r="BS72" s="184"/>
      <c r="BT72" s="57"/>
      <c r="BU72" s="50"/>
      <c r="BV72" s="50"/>
      <c r="BW72" s="108"/>
      <c r="BX72" s="50"/>
      <c r="BY72" s="184"/>
      <c r="BZ72" s="184"/>
      <c r="CA72" s="57"/>
      <c r="CB72" s="50"/>
      <c r="CC72" s="50"/>
      <c r="CD72" s="108"/>
      <c r="CE72" s="50"/>
      <c r="CF72" s="184"/>
      <c r="CG72" s="184"/>
      <c r="CH72" s="57"/>
      <c r="CI72" s="50"/>
      <c r="CJ72" s="50"/>
      <c r="CK72" s="108"/>
      <c r="CL72" s="50"/>
      <c r="CM72" s="184"/>
      <c r="CN72" s="184"/>
      <c r="CO72" s="57"/>
      <c r="CP72" s="50"/>
      <c r="CQ72" s="50"/>
      <c r="CR72" s="108"/>
      <c r="CS72" s="50"/>
      <c r="CT72" s="184"/>
      <c r="CU72" s="184"/>
      <c r="CV72" s="57"/>
      <c r="CW72" s="50"/>
      <c r="CX72" s="50"/>
      <c r="CY72" s="108"/>
      <c r="CZ72" s="50"/>
      <c r="DA72" s="184"/>
      <c r="DB72" s="184"/>
    </row>
    <row r="73" spans="2:106" ht="140.25">
      <c r="B73" s="448"/>
      <c r="C73" s="410"/>
      <c r="D73" s="203" t="s">
        <v>353</v>
      </c>
      <c r="E73" s="294">
        <v>9.5999999999999992E-3</v>
      </c>
      <c r="F73" s="227" t="s">
        <v>247</v>
      </c>
      <c r="G73" s="227" t="s">
        <v>502</v>
      </c>
      <c r="H73" s="227" t="s">
        <v>661</v>
      </c>
      <c r="I73" s="227" t="s">
        <v>662</v>
      </c>
      <c r="J73" s="239" t="s">
        <v>663</v>
      </c>
      <c r="K73" s="232">
        <v>45627</v>
      </c>
      <c r="L73" s="235">
        <v>46387</v>
      </c>
      <c r="M73" s="231" t="s">
        <v>154</v>
      </c>
      <c r="N73" s="231" t="s">
        <v>664</v>
      </c>
      <c r="O73" s="227" t="s">
        <v>665</v>
      </c>
      <c r="P73" s="231" t="s">
        <v>155</v>
      </c>
      <c r="Q73" s="50">
        <v>0</v>
      </c>
      <c r="R73" s="27">
        <v>2022</v>
      </c>
      <c r="S73" s="50"/>
      <c r="T73" s="50"/>
      <c r="U73" s="50">
        <v>0.2</v>
      </c>
      <c r="V73" s="50">
        <v>0.6</v>
      </c>
      <c r="W73" s="50">
        <v>1</v>
      </c>
      <c r="X73" s="50"/>
      <c r="Y73" s="50"/>
      <c r="Z73" s="50">
        <v>1</v>
      </c>
      <c r="AA73" s="328"/>
      <c r="AB73" s="328"/>
      <c r="AC73" s="296">
        <v>494</v>
      </c>
      <c r="AD73" s="296">
        <v>464</v>
      </c>
      <c r="AE73" s="296">
        <v>590</v>
      </c>
      <c r="AF73" s="328"/>
      <c r="AG73" s="328"/>
      <c r="AH73" s="108">
        <f t="shared" si="1"/>
        <v>1548</v>
      </c>
      <c r="AI73" s="272"/>
      <c r="AJ73" s="27"/>
      <c r="AK73" s="272"/>
      <c r="AL73" s="27"/>
      <c r="AM73" s="272"/>
      <c r="AN73" s="27"/>
      <c r="AO73" s="272"/>
      <c r="AP73" s="27"/>
      <c r="AQ73" s="263">
        <f>AC73</f>
        <v>494</v>
      </c>
      <c r="AR73" s="384" t="s">
        <v>224</v>
      </c>
      <c r="AS73" s="263"/>
      <c r="AT73" s="384"/>
      <c r="AU73" s="263">
        <f>AD73</f>
        <v>464</v>
      </c>
      <c r="AV73" s="384" t="s">
        <v>224</v>
      </c>
      <c r="AW73" s="263"/>
      <c r="AX73" s="384"/>
      <c r="AY73" s="263">
        <f>AE73</f>
        <v>590</v>
      </c>
      <c r="AZ73" s="384" t="s">
        <v>224</v>
      </c>
      <c r="BA73" s="263"/>
      <c r="BB73" s="27"/>
      <c r="BC73" s="108"/>
      <c r="BD73" s="27"/>
      <c r="BE73" s="108"/>
      <c r="BF73" s="27"/>
      <c r="BG73" s="233"/>
      <c r="BH73" s="257"/>
      <c r="BI73" s="233"/>
      <c r="BJ73" s="257"/>
      <c r="BK73" s="404">
        <f t="shared" si="2"/>
        <v>1548</v>
      </c>
      <c r="BL73" s="28"/>
      <c r="BM73" s="57"/>
      <c r="BN73" s="50"/>
      <c r="BO73" s="50"/>
      <c r="BP73" s="108"/>
      <c r="BQ73" s="50"/>
      <c r="BR73" s="184"/>
      <c r="BS73" s="184"/>
      <c r="BT73" s="57"/>
      <c r="BU73" s="50"/>
      <c r="BV73" s="50"/>
      <c r="BW73" s="108"/>
      <c r="BX73" s="50"/>
      <c r="BY73" s="184"/>
      <c r="BZ73" s="184"/>
      <c r="CA73" s="57"/>
      <c r="CB73" s="50"/>
      <c r="CC73" s="50"/>
      <c r="CD73" s="108"/>
      <c r="CE73" s="50"/>
      <c r="CF73" s="184"/>
      <c r="CG73" s="184"/>
      <c r="CH73" s="57"/>
      <c r="CI73" s="50"/>
      <c r="CJ73" s="50"/>
      <c r="CK73" s="108"/>
      <c r="CL73" s="50"/>
      <c r="CM73" s="184"/>
      <c r="CN73" s="184"/>
      <c r="CO73" s="57"/>
      <c r="CP73" s="50"/>
      <c r="CQ73" s="50"/>
      <c r="CR73" s="108"/>
      <c r="CS73" s="50"/>
      <c r="CT73" s="184"/>
      <c r="CU73" s="184"/>
      <c r="CV73" s="57"/>
      <c r="CW73" s="50"/>
      <c r="CX73" s="50"/>
      <c r="CY73" s="108"/>
      <c r="CZ73" s="50"/>
      <c r="DA73" s="184"/>
      <c r="DB73" s="184"/>
    </row>
    <row r="74" spans="2:106" ht="229.5">
      <c r="B74" s="448"/>
      <c r="C74" s="410"/>
      <c r="D74" s="203" t="s">
        <v>354</v>
      </c>
      <c r="E74" s="294">
        <v>9.5999999999999992E-3</v>
      </c>
      <c r="F74" s="227" t="s">
        <v>247</v>
      </c>
      <c r="G74" s="227" t="s">
        <v>472</v>
      </c>
      <c r="H74" s="261" t="s">
        <v>666</v>
      </c>
      <c r="I74" s="261" t="s">
        <v>667</v>
      </c>
      <c r="J74" s="239" t="s">
        <v>668</v>
      </c>
      <c r="K74" s="232">
        <v>44713</v>
      </c>
      <c r="L74" s="232">
        <v>46022</v>
      </c>
      <c r="M74" s="231" t="s">
        <v>154</v>
      </c>
      <c r="N74" s="231" t="s">
        <v>669</v>
      </c>
      <c r="O74" s="227" t="s">
        <v>670</v>
      </c>
      <c r="P74" s="231" t="s">
        <v>155</v>
      </c>
      <c r="Q74" s="50">
        <v>0</v>
      </c>
      <c r="R74" s="27">
        <v>2021</v>
      </c>
      <c r="S74" s="50">
        <v>0.25</v>
      </c>
      <c r="T74" s="50">
        <v>0.4</v>
      </c>
      <c r="U74" s="50">
        <v>0.8</v>
      </c>
      <c r="V74" s="50">
        <v>1</v>
      </c>
      <c r="W74" s="50"/>
      <c r="X74" s="50"/>
      <c r="Y74" s="50"/>
      <c r="Z74" s="50">
        <v>1</v>
      </c>
      <c r="AA74" s="108">
        <v>2600</v>
      </c>
      <c r="AB74" s="108">
        <v>3000</v>
      </c>
      <c r="AC74" s="108">
        <v>2000</v>
      </c>
      <c r="AD74" s="108">
        <v>1000</v>
      </c>
      <c r="AE74" s="108"/>
      <c r="AF74" s="108"/>
      <c r="AG74" s="108"/>
      <c r="AH74" s="108">
        <f t="shared" si="1"/>
        <v>8600</v>
      </c>
      <c r="AI74" s="272">
        <v>2600</v>
      </c>
      <c r="AJ74" s="27" t="s">
        <v>230</v>
      </c>
      <c r="AK74" s="272"/>
      <c r="AL74" s="27"/>
      <c r="AM74" s="272">
        <v>3000</v>
      </c>
      <c r="AN74" s="27" t="s">
        <v>230</v>
      </c>
      <c r="AO74" s="272"/>
      <c r="AP74" s="27"/>
      <c r="AQ74" s="108">
        <v>2000</v>
      </c>
      <c r="AR74" s="27" t="s">
        <v>230</v>
      </c>
      <c r="AS74" s="108"/>
      <c r="AT74" s="27"/>
      <c r="AU74" s="108">
        <v>1000</v>
      </c>
      <c r="AV74" s="27" t="s">
        <v>230</v>
      </c>
      <c r="AW74" s="108"/>
      <c r="AX74" s="27"/>
      <c r="AY74" s="108"/>
      <c r="AZ74" s="27"/>
      <c r="BA74" s="108"/>
      <c r="BB74" s="27"/>
      <c r="BC74" s="108"/>
      <c r="BD74" s="27"/>
      <c r="BE74" s="108"/>
      <c r="BF74" s="27"/>
      <c r="BG74" s="108"/>
      <c r="BH74" s="27"/>
      <c r="BI74" s="108"/>
      <c r="BJ74" s="27"/>
      <c r="BK74" s="404">
        <f t="shared" si="2"/>
        <v>8600</v>
      </c>
      <c r="BL74" s="28"/>
      <c r="BM74" s="57"/>
      <c r="BN74" s="50"/>
      <c r="BO74" s="50"/>
      <c r="BP74" s="108"/>
      <c r="BQ74" s="50"/>
      <c r="BR74" s="184"/>
      <c r="BS74" s="184"/>
      <c r="BT74" s="57"/>
      <c r="BU74" s="50"/>
      <c r="BV74" s="50"/>
      <c r="BW74" s="108"/>
      <c r="BX74" s="50"/>
      <c r="BY74" s="184"/>
      <c r="BZ74" s="184"/>
      <c r="CA74" s="57"/>
      <c r="CB74" s="50"/>
      <c r="CC74" s="50"/>
      <c r="CD74" s="108"/>
      <c r="CE74" s="50"/>
      <c r="CF74" s="184"/>
      <c r="CG74" s="184"/>
      <c r="CH74" s="57"/>
      <c r="CI74" s="50"/>
      <c r="CJ74" s="50"/>
      <c r="CK74" s="108"/>
      <c r="CL74" s="50"/>
      <c r="CM74" s="184"/>
      <c r="CN74" s="184"/>
      <c r="CO74" s="57"/>
      <c r="CP74" s="50"/>
      <c r="CQ74" s="50"/>
      <c r="CR74" s="108"/>
      <c r="CS74" s="50"/>
      <c r="CT74" s="184"/>
      <c r="CU74" s="184"/>
      <c r="CV74" s="57"/>
      <c r="CW74" s="50"/>
      <c r="CX74" s="50"/>
      <c r="CY74" s="108"/>
      <c r="CZ74" s="50"/>
      <c r="DA74" s="184"/>
      <c r="DB74" s="184"/>
    </row>
    <row r="75" spans="2:106" ht="280.5">
      <c r="B75" s="448"/>
      <c r="C75" s="410"/>
      <c r="D75" s="205" t="s">
        <v>355</v>
      </c>
      <c r="E75" s="294">
        <v>9.5999999999999992E-3</v>
      </c>
      <c r="F75" s="227" t="s">
        <v>247</v>
      </c>
      <c r="G75" s="227" t="s">
        <v>472</v>
      </c>
      <c r="H75" s="261" t="s">
        <v>666</v>
      </c>
      <c r="I75" s="261" t="s">
        <v>667</v>
      </c>
      <c r="J75" s="239" t="s">
        <v>668</v>
      </c>
      <c r="K75" s="232">
        <v>44713</v>
      </c>
      <c r="L75" s="232">
        <v>45291</v>
      </c>
      <c r="M75" s="231" t="s">
        <v>154</v>
      </c>
      <c r="N75" s="231" t="s">
        <v>671</v>
      </c>
      <c r="O75" s="227" t="s">
        <v>672</v>
      </c>
      <c r="P75" s="231" t="s">
        <v>155</v>
      </c>
      <c r="Q75" s="50">
        <v>0.15</v>
      </c>
      <c r="R75" s="27">
        <v>2021</v>
      </c>
      <c r="S75" s="50">
        <v>0.3</v>
      </c>
      <c r="T75" s="50">
        <v>1</v>
      </c>
      <c r="U75" s="50"/>
      <c r="V75" s="50"/>
      <c r="W75" s="50"/>
      <c r="X75" s="50"/>
      <c r="Y75" s="50"/>
      <c r="Z75" s="50">
        <v>1</v>
      </c>
      <c r="AA75" s="108">
        <v>2000</v>
      </c>
      <c r="AB75" s="108">
        <v>2000</v>
      </c>
      <c r="AC75" s="108"/>
      <c r="AD75" s="108"/>
      <c r="AE75" s="108"/>
      <c r="AF75" s="108"/>
      <c r="AG75" s="108"/>
      <c r="AH75" s="108">
        <f t="shared" ref="AH75:AH106" si="11">IF(SUM(AA75:AG75)=0,"",SUM(AA75:AG75))</f>
        <v>4000</v>
      </c>
      <c r="AI75" s="272">
        <v>2000</v>
      </c>
      <c r="AJ75" s="27" t="s">
        <v>230</v>
      </c>
      <c r="AK75" s="272"/>
      <c r="AL75" s="27"/>
      <c r="AM75" s="272">
        <v>2000</v>
      </c>
      <c r="AN75" s="27" t="s">
        <v>230</v>
      </c>
      <c r="AO75" s="272"/>
      <c r="AP75" s="27"/>
      <c r="AQ75" s="108"/>
      <c r="AR75" s="27"/>
      <c r="AS75" s="108"/>
      <c r="AT75" s="27"/>
      <c r="AU75" s="108"/>
      <c r="AV75" s="27"/>
      <c r="AW75" s="108"/>
      <c r="AX75" s="27"/>
      <c r="AY75" s="108"/>
      <c r="AZ75" s="27"/>
      <c r="BA75" s="108"/>
      <c r="BB75" s="27"/>
      <c r="BC75" s="108"/>
      <c r="BD75" s="27"/>
      <c r="BE75" s="108"/>
      <c r="BF75" s="27"/>
      <c r="BG75" s="108"/>
      <c r="BH75" s="27"/>
      <c r="BI75" s="108"/>
      <c r="BJ75" s="27"/>
      <c r="BK75" s="404">
        <f t="shared" ref="BK75:BK106" si="12">IF(SUM(AI75:BJ75)=0,"",SUM(AI75:BJ75))</f>
        <v>4000</v>
      </c>
      <c r="BL75" s="28"/>
      <c r="BM75" s="57"/>
      <c r="BN75" s="50"/>
      <c r="BO75" s="50"/>
      <c r="BP75" s="108"/>
      <c r="BQ75" s="50"/>
      <c r="BR75" s="184"/>
      <c r="BS75" s="184"/>
      <c r="BT75" s="57"/>
      <c r="BU75" s="50"/>
      <c r="BV75" s="50"/>
      <c r="BW75" s="108"/>
      <c r="BX75" s="50"/>
      <c r="BY75" s="184"/>
      <c r="BZ75" s="184"/>
      <c r="CA75" s="57"/>
      <c r="CB75" s="50"/>
      <c r="CC75" s="50"/>
      <c r="CD75" s="108"/>
      <c r="CE75" s="50"/>
      <c r="CF75" s="184"/>
      <c r="CG75" s="184"/>
      <c r="CH75" s="57"/>
      <c r="CI75" s="50"/>
      <c r="CJ75" s="50"/>
      <c r="CK75" s="108"/>
      <c r="CL75" s="50"/>
      <c r="CM75" s="184"/>
      <c r="CN75" s="184"/>
      <c r="CO75" s="57"/>
      <c r="CP75" s="50"/>
      <c r="CQ75" s="50"/>
      <c r="CR75" s="108"/>
      <c r="CS75" s="50"/>
      <c r="CT75" s="184"/>
      <c r="CU75" s="184"/>
      <c r="CV75" s="57"/>
      <c r="CW75" s="50"/>
      <c r="CX75" s="50"/>
      <c r="CY75" s="108"/>
      <c r="CZ75" s="50"/>
      <c r="DA75" s="184"/>
      <c r="DB75" s="184"/>
    </row>
    <row r="76" spans="2:106" ht="178.5">
      <c r="B76" s="448"/>
      <c r="C76" s="410"/>
      <c r="D76" s="203" t="s">
        <v>356</v>
      </c>
      <c r="E76" s="294">
        <v>9.5999999999999992E-3</v>
      </c>
      <c r="F76" s="227" t="s">
        <v>247</v>
      </c>
      <c r="G76" s="227" t="s">
        <v>673</v>
      </c>
      <c r="H76" s="238" t="s">
        <v>674</v>
      </c>
      <c r="I76" s="329" t="s">
        <v>675</v>
      </c>
      <c r="J76" s="239" t="s">
        <v>676</v>
      </c>
      <c r="K76" s="330">
        <v>44713</v>
      </c>
      <c r="L76" s="331">
        <v>44926</v>
      </c>
      <c r="M76" s="315" t="s">
        <v>152</v>
      </c>
      <c r="N76" s="329" t="s">
        <v>677</v>
      </c>
      <c r="O76" s="329" t="s">
        <v>678</v>
      </c>
      <c r="P76" s="231" t="s">
        <v>155</v>
      </c>
      <c r="Q76" s="332">
        <v>0</v>
      </c>
      <c r="R76" s="333">
        <v>2021</v>
      </c>
      <c r="S76" s="334">
        <v>1</v>
      </c>
      <c r="T76" s="334"/>
      <c r="U76" s="335"/>
      <c r="V76" s="336"/>
      <c r="W76" s="50"/>
      <c r="X76" s="50"/>
      <c r="Y76" s="50"/>
      <c r="Z76" s="334">
        <v>1</v>
      </c>
      <c r="AA76" s="337">
        <v>246</v>
      </c>
      <c r="AB76" s="338"/>
      <c r="AC76" s="108"/>
      <c r="AD76" s="108"/>
      <c r="AE76" s="108"/>
      <c r="AF76" s="108"/>
      <c r="AG76" s="108"/>
      <c r="AH76" s="108">
        <f t="shared" si="11"/>
        <v>246</v>
      </c>
      <c r="AI76" s="272">
        <v>246</v>
      </c>
      <c r="AJ76" s="27" t="s">
        <v>230</v>
      </c>
      <c r="AK76" s="272"/>
      <c r="AL76" s="27"/>
      <c r="AM76" s="272"/>
      <c r="AN76" s="27"/>
      <c r="AO76" s="272"/>
      <c r="AP76" s="27"/>
      <c r="AQ76" s="108"/>
      <c r="AR76" s="27"/>
      <c r="AS76" s="108"/>
      <c r="AT76" s="27"/>
      <c r="AU76" s="108"/>
      <c r="AV76" s="27"/>
      <c r="AW76" s="108"/>
      <c r="AX76" s="27"/>
      <c r="AY76" s="108"/>
      <c r="AZ76" s="27"/>
      <c r="BA76" s="108"/>
      <c r="BB76" s="27"/>
      <c r="BC76" s="108"/>
      <c r="BD76" s="27"/>
      <c r="BE76" s="108"/>
      <c r="BF76" s="27"/>
      <c r="BG76" s="233"/>
      <c r="BH76" s="257"/>
      <c r="BI76" s="233"/>
      <c r="BJ76" s="257"/>
      <c r="BK76" s="404">
        <f t="shared" si="12"/>
        <v>246</v>
      </c>
      <c r="BL76" s="28"/>
      <c r="BM76" s="57"/>
      <c r="BN76" s="50"/>
      <c r="BO76" s="50"/>
      <c r="BP76" s="108"/>
      <c r="BQ76" s="50"/>
      <c r="BR76" s="184"/>
      <c r="BS76" s="184"/>
      <c r="BT76" s="57"/>
      <c r="BU76" s="50"/>
      <c r="BV76" s="50"/>
      <c r="BW76" s="108"/>
      <c r="BX76" s="50"/>
      <c r="BY76" s="184"/>
      <c r="BZ76" s="184"/>
      <c r="CA76" s="57"/>
      <c r="CB76" s="50"/>
      <c r="CC76" s="50"/>
      <c r="CD76" s="108"/>
      <c r="CE76" s="50"/>
      <c r="CF76" s="184"/>
      <c r="CG76" s="184"/>
      <c r="CH76" s="57"/>
      <c r="CI76" s="50"/>
      <c r="CJ76" s="50"/>
      <c r="CK76" s="108"/>
      <c r="CL76" s="50"/>
      <c r="CM76" s="184"/>
      <c r="CN76" s="184"/>
      <c r="CO76" s="57"/>
      <c r="CP76" s="50"/>
      <c r="CQ76" s="50"/>
      <c r="CR76" s="108"/>
      <c r="CS76" s="50"/>
      <c r="CT76" s="184"/>
      <c r="CU76" s="184"/>
      <c r="CV76" s="57"/>
      <c r="CW76" s="50"/>
      <c r="CX76" s="50"/>
      <c r="CY76" s="108"/>
      <c r="CZ76" s="50"/>
      <c r="DA76" s="184"/>
      <c r="DB76" s="184"/>
    </row>
    <row r="77" spans="2:106" ht="331.5">
      <c r="B77" s="448"/>
      <c r="C77" s="410"/>
      <c r="D77" s="203" t="s">
        <v>357</v>
      </c>
      <c r="E77" s="294">
        <v>9.5999999999999992E-3</v>
      </c>
      <c r="F77" s="227" t="s">
        <v>247</v>
      </c>
      <c r="G77" s="227" t="s">
        <v>673</v>
      </c>
      <c r="H77" s="329" t="s">
        <v>679</v>
      </c>
      <c r="I77" s="238" t="s">
        <v>680</v>
      </c>
      <c r="J77" s="239" t="s">
        <v>681</v>
      </c>
      <c r="K77" s="247">
        <v>44932</v>
      </c>
      <c r="L77" s="247">
        <v>46752</v>
      </c>
      <c r="M77" s="231" t="s">
        <v>154</v>
      </c>
      <c r="N77" s="329" t="s">
        <v>682</v>
      </c>
      <c r="O77" s="329" t="s">
        <v>683</v>
      </c>
      <c r="P77" s="231" t="s">
        <v>155</v>
      </c>
      <c r="Q77" s="50">
        <v>0</v>
      </c>
      <c r="R77" s="27">
        <v>2022</v>
      </c>
      <c r="S77" s="50"/>
      <c r="T77" s="50">
        <v>0.2</v>
      </c>
      <c r="U77" s="50">
        <v>0.4</v>
      </c>
      <c r="V77" s="50">
        <v>0.6</v>
      </c>
      <c r="W77" s="339">
        <v>0.8</v>
      </c>
      <c r="X77" s="339">
        <v>1</v>
      </c>
      <c r="Y77" s="340"/>
      <c r="Z77" s="50">
        <v>1</v>
      </c>
      <c r="AA77" s="108"/>
      <c r="AB77" s="108">
        <v>100</v>
      </c>
      <c r="AC77" s="108">
        <v>100</v>
      </c>
      <c r="AD77" s="108">
        <v>100</v>
      </c>
      <c r="AE77" s="108">
        <v>100</v>
      </c>
      <c r="AF77" s="108">
        <v>100</v>
      </c>
      <c r="AG77" s="108"/>
      <c r="AH77" s="108">
        <f t="shared" si="11"/>
        <v>500</v>
      </c>
      <c r="AI77" s="272"/>
      <c r="AJ77" s="27"/>
      <c r="AK77" s="272"/>
      <c r="AL77" s="27"/>
      <c r="AM77" s="272">
        <v>100</v>
      </c>
      <c r="AN77" s="27" t="s">
        <v>224</v>
      </c>
      <c r="AO77" s="272"/>
      <c r="AP77" s="27"/>
      <c r="AQ77" s="108">
        <v>100</v>
      </c>
      <c r="AR77" s="27" t="s">
        <v>224</v>
      </c>
      <c r="AS77" s="108"/>
      <c r="AT77" s="27"/>
      <c r="AU77" s="108">
        <v>100</v>
      </c>
      <c r="AV77" s="27" t="s">
        <v>224</v>
      </c>
      <c r="AW77" s="108"/>
      <c r="AX77" s="27"/>
      <c r="AY77" s="108">
        <v>100</v>
      </c>
      <c r="AZ77" s="27" t="s">
        <v>224</v>
      </c>
      <c r="BA77" s="108"/>
      <c r="BB77" s="27"/>
      <c r="BC77" s="108">
        <v>100</v>
      </c>
      <c r="BD77" s="27" t="s">
        <v>224</v>
      </c>
      <c r="BE77" s="108"/>
      <c r="BF77" s="27"/>
      <c r="BG77" s="233"/>
      <c r="BH77" s="257"/>
      <c r="BI77" s="233"/>
      <c r="BJ77" s="257"/>
      <c r="BK77" s="404">
        <f t="shared" si="12"/>
        <v>500</v>
      </c>
      <c r="BL77" s="28"/>
      <c r="BM77" s="57"/>
      <c r="BN77" s="50"/>
      <c r="BO77" s="50"/>
      <c r="BP77" s="108"/>
      <c r="BQ77" s="50"/>
      <c r="BR77" s="184"/>
      <c r="BS77" s="184"/>
      <c r="BT77" s="57"/>
      <c r="BU77" s="50"/>
      <c r="BV77" s="50"/>
      <c r="BW77" s="108"/>
      <c r="BX77" s="50"/>
      <c r="BY77" s="184"/>
      <c r="BZ77" s="184"/>
      <c r="CA77" s="57"/>
      <c r="CB77" s="50"/>
      <c r="CC77" s="50"/>
      <c r="CD77" s="108"/>
      <c r="CE77" s="50"/>
      <c r="CF77" s="184"/>
      <c r="CG77" s="184"/>
      <c r="CH77" s="57"/>
      <c r="CI77" s="50"/>
      <c r="CJ77" s="50"/>
      <c r="CK77" s="108"/>
      <c r="CL77" s="50"/>
      <c r="CM77" s="184"/>
      <c r="CN77" s="184"/>
      <c r="CO77" s="57"/>
      <c r="CP77" s="50"/>
      <c r="CQ77" s="50"/>
      <c r="CR77" s="108"/>
      <c r="CS77" s="50"/>
      <c r="CT77" s="184"/>
      <c r="CU77" s="184"/>
      <c r="CV77" s="57"/>
      <c r="CW77" s="50"/>
      <c r="CX77" s="50"/>
      <c r="CY77" s="108"/>
      <c r="CZ77" s="50"/>
      <c r="DA77" s="184"/>
      <c r="DB77" s="184"/>
    </row>
    <row r="78" spans="2:106" ht="178.5">
      <c r="B78" s="448"/>
      <c r="C78" s="410"/>
      <c r="D78" s="203" t="s">
        <v>358</v>
      </c>
      <c r="E78" s="294">
        <v>9.5999999999999992E-3</v>
      </c>
      <c r="F78" s="227" t="s">
        <v>247</v>
      </c>
      <c r="G78" s="227" t="s">
        <v>684</v>
      </c>
      <c r="H78" s="227" t="s">
        <v>685</v>
      </c>
      <c r="I78" s="227" t="s">
        <v>686</v>
      </c>
      <c r="J78" s="239" t="s">
        <v>687</v>
      </c>
      <c r="K78" s="232">
        <v>44941</v>
      </c>
      <c r="L78" s="232">
        <v>45291</v>
      </c>
      <c r="M78" s="231" t="s">
        <v>154</v>
      </c>
      <c r="N78" s="231" t="s">
        <v>688</v>
      </c>
      <c r="O78" s="227" t="s">
        <v>689</v>
      </c>
      <c r="P78" s="231" t="s">
        <v>155</v>
      </c>
      <c r="Q78" s="50">
        <v>0</v>
      </c>
      <c r="R78" s="27">
        <v>2022</v>
      </c>
      <c r="S78" s="341"/>
      <c r="T78" s="50">
        <v>1</v>
      </c>
      <c r="U78" s="50"/>
      <c r="V78" s="50"/>
      <c r="W78" s="50"/>
      <c r="X78" s="50"/>
      <c r="Y78" s="50"/>
      <c r="Z78" s="50">
        <v>1</v>
      </c>
      <c r="AA78" s="108"/>
      <c r="AB78" s="108">
        <v>21</v>
      </c>
      <c r="AC78" s="233"/>
      <c r="AD78" s="233"/>
      <c r="AE78" s="233"/>
      <c r="AF78" s="233"/>
      <c r="AG78" s="233"/>
      <c r="AH78" s="108">
        <f t="shared" si="11"/>
        <v>21</v>
      </c>
      <c r="AI78" s="272"/>
      <c r="AJ78" s="257"/>
      <c r="AK78" s="272"/>
      <c r="AL78" s="257"/>
      <c r="AM78" s="272">
        <f>AB78</f>
        <v>21</v>
      </c>
      <c r="AN78" s="257" t="s">
        <v>228</v>
      </c>
      <c r="AO78" s="272"/>
      <c r="AP78" s="257"/>
      <c r="AQ78" s="245"/>
      <c r="AR78" s="257"/>
      <c r="AS78" s="245"/>
      <c r="AT78" s="257"/>
      <c r="AU78" s="233"/>
      <c r="AV78" s="257"/>
      <c r="AW78" s="233"/>
      <c r="AX78" s="257"/>
      <c r="AY78" s="233"/>
      <c r="AZ78" s="257"/>
      <c r="BA78" s="233"/>
      <c r="BB78" s="257"/>
      <c r="BC78" s="233"/>
      <c r="BD78" s="257"/>
      <c r="BE78" s="233"/>
      <c r="BF78" s="257"/>
      <c r="BG78" s="233"/>
      <c r="BH78" s="257"/>
      <c r="BI78" s="233"/>
      <c r="BJ78" s="257"/>
      <c r="BK78" s="404">
        <f t="shared" si="12"/>
        <v>21</v>
      </c>
      <c r="BL78" s="28"/>
      <c r="BM78" s="57"/>
      <c r="BN78" s="50"/>
      <c r="BO78" s="50"/>
      <c r="BP78" s="108"/>
      <c r="BQ78" s="50"/>
      <c r="BR78" s="184"/>
      <c r="BS78" s="184"/>
      <c r="BT78" s="57"/>
      <c r="BU78" s="50"/>
      <c r="BV78" s="50"/>
      <c r="BW78" s="108"/>
      <c r="BX78" s="50"/>
      <c r="BY78" s="184"/>
      <c r="BZ78" s="184"/>
      <c r="CA78" s="57"/>
      <c r="CB78" s="50"/>
      <c r="CC78" s="50"/>
      <c r="CD78" s="108"/>
      <c r="CE78" s="50"/>
      <c r="CF78" s="184"/>
      <c r="CG78" s="184"/>
      <c r="CH78" s="57"/>
      <c r="CI78" s="50"/>
      <c r="CJ78" s="50"/>
      <c r="CK78" s="108"/>
      <c r="CL78" s="50"/>
      <c r="CM78" s="184"/>
      <c r="CN78" s="184"/>
      <c r="CO78" s="57"/>
      <c r="CP78" s="50"/>
      <c r="CQ78" s="50"/>
      <c r="CR78" s="108"/>
      <c r="CS78" s="50"/>
      <c r="CT78" s="184"/>
      <c r="CU78" s="184"/>
      <c r="CV78" s="57"/>
      <c r="CW78" s="50"/>
      <c r="CX78" s="50"/>
      <c r="CY78" s="108"/>
      <c r="CZ78" s="50"/>
      <c r="DA78" s="184"/>
      <c r="DB78" s="184"/>
    </row>
    <row r="79" spans="2:106" ht="114.75">
      <c r="B79" s="448"/>
      <c r="C79" s="410"/>
      <c r="D79" s="203" t="s">
        <v>359</v>
      </c>
      <c r="E79" s="294">
        <v>9.5999999999999992E-3</v>
      </c>
      <c r="F79" s="227" t="s">
        <v>247</v>
      </c>
      <c r="G79" s="303" t="s">
        <v>690</v>
      </c>
      <c r="H79" s="227" t="s">
        <v>691</v>
      </c>
      <c r="I79" s="227" t="s">
        <v>692</v>
      </c>
      <c r="J79" s="239" t="s">
        <v>693</v>
      </c>
      <c r="K79" s="232">
        <v>44743</v>
      </c>
      <c r="L79" s="232">
        <v>45291</v>
      </c>
      <c r="M79" s="231" t="s">
        <v>154</v>
      </c>
      <c r="N79" s="231" t="s">
        <v>694</v>
      </c>
      <c r="O79" s="227" t="s">
        <v>695</v>
      </c>
      <c r="P79" s="231" t="s">
        <v>155</v>
      </c>
      <c r="Q79" s="50">
        <v>0</v>
      </c>
      <c r="R79" s="27">
        <v>2022</v>
      </c>
      <c r="S79" s="50">
        <v>0.3</v>
      </c>
      <c r="T79" s="50">
        <v>1</v>
      </c>
      <c r="U79" s="50"/>
      <c r="V79" s="50"/>
      <c r="W79" s="50"/>
      <c r="X79" s="50"/>
      <c r="Y79" s="50"/>
      <c r="Z79" s="50">
        <v>1</v>
      </c>
      <c r="AA79" s="108">
        <v>20</v>
      </c>
      <c r="AB79" s="108">
        <v>40</v>
      </c>
      <c r="AC79" s="233"/>
      <c r="AD79" s="233"/>
      <c r="AE79" s="233"/>
      <c r="AF79" s="233"/>
      <c r="AG79" s="233"/>
      <c r="AH79" s="108">
        <f t="shared" si="11"/>
        <v>60</v>
      </c>
      <c r="AI79" s="272">
        <f>AA79</f>
        <v>20</v>
      </c>
      <c r="AJ79" s="27" t="s">
        <v>228</v>
      </c>
      <c r="AK79" s="272"/>
      <c r="AL79" s="27"/>
      <c r="AM79" s="272">
        <f>AB79</f>
        <v>40</v>
      </c>
      <c r="AN79" s="27" t="s">
        <v>228</v>
      </c>
      <c r="AO79" s="272"/>
      <c r="AP79" s="27"/>
      <c r="AQ79" s="318"/>
      <c r="AR79" s="27"/>
      <c r="AS79" s="318"/>
      <c r="AT79" s="27"/>
      <c r="AU79" s="108"/>
      <c r="AV79" s="27"/>
      <c r="AW79" s="108"/>
      <c r="AX79" s="27"/>
      <c r="AY79" s="108"/>
      <c r="AZ79" s="27"/>
      <c r="BA79" s="108"/>
      <c r="BB79" s="27"/>
      <c r="BC79" s="108"/>
      <c r="BD79" s="27"/>
      <c r="BE79" s="108"/>
      <c r="BF79" s="27"/>
      <c r="BG79" s="108"/>
      <c r="BH79" s="27"/>
      <c r="BI79" s="108"/>
      <c r="BJ79" s="27"/>
      <c r="BK79" s="404">
        <f t="shared" si="12"/>
        <v>60</v>
      </c>
      <c r="BL79" s="28"/>
      <c r="BM79" s="57"/>
      <c r="BN79" s="50"/>
      <c r="BO79" s="50"/>
      <c r="BP79" s="108"/>
      <c r="BQ79" s="50"/>
      <c r="BR79" s="184"/>
      <c r="BS79" s="184"/>
      <c r="BT79" s="57"/>
      <c r="BU79" s="50"/>
      <c r="BV79" s="50"/>
      <c r="BW79" s="108"/>
      <c r="BX79" s="50"/>
      <c r="BY79" s="184"/>
      <c r="BZ79" s="184"/>
      <c r="CA79" s="57"/>
      <c r="CB79" s="50"/>
      <c r="CC79" s="50"/>
      <c r="CD79" s="108"/>
      <c r="CE79" s="50"/>
      <c r="CF79" s="184"/>
      <c r="CG79" s="184"/>
      <c r="CH79" s="57"/>
      <c r="CI79" s="50"/>
      <c r="CJ79" s="50"/>
      <c r="CK79" s="108"/>
      <c r="CL79" s="50"/>
      <c r="CM79" s="184"/>
      <c r="CN79" s="184"/>
      <c r="CO79" s="57"/>
      <c r="CP79" s="50"/>
      <c r="CQ79" s="50"/>
      <c r="CR79" s="108"/>
      <c r="CS79" s="50"/>
      <c r="CT79" s="184"/>
      <c r="CU79" s="184"/>
      <c r="CV79" s="57"/>
      <c r="CW79" s="50"/>
      <c r="CX79" s="50"/>
      <c r="CY79" s="108"/>
      <c r="CZ79" s="50"/>
      <c r="DA79" s="184"/>
      <c r="DB79" s="184"/>
    </row>
    <row r="80" spans="2:106" ht="127.5">
      <c r="B80" s="448"/>
      <c r="C80" s="410"/>
      <c r="D80" s="26" t="s">
        <v>360</v>
      </c>
      <c r="E80" s="294">
        <v>9.5999999999999992E-3</v>
      </c>
      <c r="F80" s="227" t="s">
        <v>247</v>
      </c>
      <c r="G80" s="238" t="s">
        <v>502</v>
      </c>
      <c r="H80" s="238" t="s">
        <v>696</v>
      </c>
      <c r="I80" s="238" t="s">
        <v>697</v>
      </c>
      <c r="J80" s="239" t="s">
        <v>698</v>
      </c>
      <c r="K80" s="247">
        <v>44713</v>
      </c>
      <c r="L80" s="247">
        <v>46752</v>
      </c>
      <c r="M80" s="315" t="s">
        <v>154</v>
      </c>
      <c r="N80" s="265" t="s">
        <v>699</v>
      </c>
      <c r="O80" s="265" t="s">
        <v>700</v>
      </c>
      <c r="P80" s="241" t="s">
        <v>155</v>
      </c>
      <c r="Q80" s="50">
        <v>0</v>
      </c>
      <c r="R80" s="27">
        <v>2022</v>
      </c>
      <c r="S80" s="50">
        <v>0.15</v>
      </c>
      <c r="T80" s="50">
        <v>0.3</v>
      </c>
      <c r="U80" s="50">
        <v>0.5</v>
      </c>
      <c r="V80" s="50">
        <v>0.7</v>
      </c>
      <c r="W80" s="340">
        <v>0.85</v>
      </c>
      <c r="X80" s="340">
        <v>1</v>
      </c>
      <c r="Y80" s="340"/>
      <c r="Z80" s="50">
        <v>1</v>
      </c>
      <c r="AA80" s="342">
        <v>56</v>
      </c>
      <c r="AB80" s="342">
        <v>500</v>
      </c>
      <c r="AC80" s="342">
        <v>500</v>
      </c>
      <c r="AD80" s="342">
        <v>500</v>
      </c>
      <c r="AE80" s="342">
        <v>500</v>
      </c>
      <c r="AF80" s="342">
        <v>84</v>
      </c>
      <c r="AG80" s="343"/>
      <c r="AH80" s="108">
        <f t="shared" si="11"/>
        <v>2140</v>
      </c>
      <c r="AI80" s="272">
        <v>56</v>
      </c>
      <c r="AJ80" s="27" t="s">
        <v>222</v>
      </c>
      <c r="AK80" s="272"/>
      <c r="AL80" s="379"/>
      <c r="AM80" s="272">
        <f>AB80</f>
        <v>500</v>
      </c>
      <c r="AN80" s="27" t="s">
        <v>222</v>
      </c>
      <c r="AO80" s="272"/>
      <c r="AP80" s="379"/>
      <c r="AQ80" s="292">
        <f>AC80</f>
        <v>500</v>
      </c>
      <c r="AR80" s="27" t="s">
        <v>222</v>
      </c>
      <c r="AS80" s="293"/>
      <c r="AT80" s="379"/>
      <c r="AU80" s="292">
        <f>AD80</f>
        <v>500</v>
      </c>
      <c r="AV80" s="27" t="s">
        <v>222</v>
      </c>
      <c r="AW80" s="293"/>
      <c r="AX80" s="379"/>
      <c r="AY80" s="292">
        <v>500</v>
      </c>
      <c r="AZ80" s="27" t="s">
        <v>222</v>
      </c>
      <c r="BA80" s="293"/>
      <c r="BB80" s="379"/>
      <c r="BC80" s="292">
        <v>84</v>
      </c>
      <c r="BD80" s="27" t="s">
        <v>222</v>
      </c>
      <c r="BE80" s="293"/>
      <c r="BF80" s="379"/>
      <c r="BG80" s="293"/>
      <c r="BH80" s="379"/>
      <c r="BI80" s="390"/>
      <c r="BJ80" s="379"/>
      <c r="BK80" s="404">
        <f t="shared" si="12"/>
        <v>2140</v>
      </c>
      <c r="BL80" s="28"/>
      <c r="BM80" s="57"/>
      <c r="BN80" s="50"/>
      <c r="BO80" s="50"/>
      <c r="BP80" s="108"/>
      <c r="BQ80" s="50"/>
      <c r="BR80" s="184"/>
      <c r="BS80" s="184"/>
      <c r="BT80" s="57"/>
      <c r="BU80" s="50"/>
      <c r="BV80" s="50"/>
      <c r="BW80" s="108"/>
      <c r="BX80" s="50"/>
      <c r="BY80" s="184"/>
      <c r="BZ80" s="184"/>
      <c r="CA80" s="57"/>
      <c r="CB80" s="50"/>
      <c r="CC80" s="50"/>
      <c r="CD80" s="108"/>
      <c r="CE80" s="50"/>
      <c r="CF80" s="184"/>
      <c r="CG80" s="184"/>
      <c r="CH80" s="57"/>
      <c r="CI80" s="50"/>
      <c r="CJ80" s="50"/>
      <c r="CK80" s="108"/>
      <c r="CL80" s="50"/>
      <c r="CM80" s="184"/>
      <c r="CN80" s="184"/>
      <c r="CO80" s="57"/>
      <c r="CP80" s="50"/>
      <c r="CQ80" s="50"/>
      <c r="CR80" s="108"/>
      <c r="CS80" s="50"/>
      <c r="CT80" s="184"/>
      <c r="CU80" s="184"/>
      <c r="CV80" s="57"/>
      <c r="CW80" s="50"/>
      <c r="CX80" s="50"/>
      <c r="CY80" s="108"/>
      <c r="CZ80" s="50"/>
      <c r="DA80" s="184"/>
      <c r="DB80" s="184"/>
    </row>
    <row r="81" spans="2:106" ht="153">
      <c r="B81" s="448"/>
      <c r="C81" s="410"/>
      <c r="D81" s="206" t="s">
        <v>361</v>
      </c>
      <c r="E81" s="294">
        <v>9.5999999999999992E-3</v>
      </c>
      <c r="F81" s="227" t="s">
        <v>247</v>
      </c>
      <c r="G81" s="227" t="s">
        <v>390</v>
      </c>
      <c r="H81" s="323" t="s">
        <v>576</v>
      </c>
      <c r="I81" s="261" t="s">
        <v>577</v>
      </c>
      <c r="J81" s="239" t="s">
        <v>578</v>
      </c>
      <c r="K81" s="247">
        <v>44713</v>
      </c>
      <c r="L81" s="279">
        <v>45291</v>
      </c>
      <c r="M81" s="231" t="s">
        <v>154</v>
      </c>
      <c r="N81" s="261" t="s">
        <v>701</v>
      </c>
      <c r="O81" s="265" t="s">
        <v>702</v>
      </c>
      <c r="P81" s="241" t="s">
        <v>155</v>
      </c>
      <c r="Q81" s="50">
        <v>0.3</v>
      </c>
      <c r="R81" s="27">
        <v>2021</v>
      </c>
      <c r="S81" s="50">
        <v>0.8</v>
      </c>
      <c r="T81" s="50">
        <v>1</v>
      </c>
      <c r="U81" s="50"/>
      <c r="V81" s="50"/>
      <c r="W81" s="50"/>
      <c r="X81" s="50"/>
      <c r="Y81" s="50"/>
      <c r="Z81" s="50">
        <v>1</v>
      </c>
      <c r="AA81" s="108">
        <v>109</v>
      </c>
      <c r="AB81" s="108">
        <v>99</v>
      </c>
      <c r="AC81" s="108"/>
      <c r="AD81" s="108"/>
      <c r="AE81" s="108"/>
      <c r="AF81" s="108"/>
      <c r="AG81" s="108"/>
      <c r="AH81" s="108">
        <f t="shared" si="11"/>
        <v>208</v>
      </c>
      <c r="AI81" s="391">
        <f>AA81</f>
        <v>109</v>
      </c>
      <c r="AJ81" s="27" t="s">
        <v>224</v>
      </c>
      <c r="AK81" s="154"/>
      <c r="AL81" s="154"/>
      <c r="AM81" s="272">
        <f>AB81</f>
        <v>99</v>
      </c>
      <c r="AN81" s="27" t="s">
        <v>230</v>
      </c>
      <c r="AO81" s="272"/>
      <c r="AP81" s="27"/>
      <c r="AQ81" s="108"/>
      <c r="AR81" s="27"/>
      <c r="AS81" s="108"/>
      <c r="AT81" s="27"/>
      <c r="AU81" s="108"/>
      <c r="AV81" s="27"/>
      <c r="AW81" s="108"/>
      <c r="AX81" s="27"/>
      <c r="AY81" s="108"/>
      <c r="AZ81" s="27"/>
      <c r="BA81" s="108"/>
      <c r="BB81" s="27"/>
      <c r="BC81" s="108"/>
      <c r="BD81" s="27"/>
      <c r="BE81" s="108"/>
      <c r="BF81" s="27"/>
      <c r="BG81" s="108"/>
      <c r="BH81" s="27"/>
      <c r="BI81" s="108"/>
      <c r="BJ81" s="392"/>
      <c r="BK81" s="404">
        <f t="shared" si="12"/>
        <v>208</v>
      </c>
      <c r="BL81" s="28"/>
      <c r="BM81" s="57"/>
      <c r="BN81" s="50"/>
      <c r="BO81" s="50"/>
      <c r="BP81" s="108"/>
      <c r="BQ81" s="50"/>
      <c r="BR81" s="184"/>
      <c r="BS81" s="184"/>
      <c r="BT81" s="57"/>
      <c r="BU81" s="50"/>
      <c r="BV81" s="50"/>
      <c r="BW81" s="108"/>
      <c r="BX81" s="50"/>
      <c r="BY81" s="184"/>
      <c r="BZ81" s="184"/>
      <c r="CA81" s="57"/>
      <c r="CB81" s="50"/>
      <c r="CC81" s="50"/>
      <c r="CD81" s="108"/>
      <c r="CE81" s="50"/>
      <c r="CF81" s="184"/>
      <c r="CG81" s="184"/>
      <c r="CH81" s="57"/>
      <c r="CI81" s="50"/>
      <c r="CJ81" s="50"/>
      <c r="CK81" s="108"/>
      <c r="CL81" s="50"/>
      <c r="CM81" s="184"/>
      <c r="CN81" s="184"/>
      <c r="CO81" s="57"/>
      <c r="CP81" s="50"/>
      <c r="CQ81" s="50"/>
      <c r="CR81" s="108"/>
      <c r="CS81" s="50"/>
      <c r="CT81" s="184"/>
      <c r="CU81" s="184"/>
      <c r="CV81" s="57"/>
      <c r="CW81" s="50"/>
      <c r="CX81" s="50"/>
      <c r="CY81" s="108"/>
      <c r="CZ81" s="50"/>
      <c r="DA81" s="184"/>
      <c r="DB81" s="184"/>
    </row>
    <row r="82" spans="2:106" ht="255">
      <c r="B82" s="448"/>
      <c r="C82" s="410"/>
      <c r="D82" s="203" t="s">
        <v>362</v>
      </c>
      <c r="E82" s="294">
        <v>9.5999999999999992E-3</v>
      </c>
      <c r="F82" s="227" t="s">
        <v>247</v>
      </c>
      <c r="G82" s="227" t="s">
        <v>390</v>
      </c>
      <c r="H82" s="261" t="s">
        <v>576</v>
      </c>
      <c r="I82" s="261" t="s">
        <v>577</v>
      </c>
      <c r="J82" s="239" t="s">
        <v>578</v>
      </c>
      <c r="K82" s="232">
        <v>44715</v>
      </c>
      <c r="L82" s="230">
        <v>45656</v>
      </c>
      <c r="M82" s="231" t="s">
        <v>154</v>
      </c>
      <c r="N82" s="344" t="s">
        <v>703</v>
      </c>
      <c r="O82" s="369" t="s">
        <v>704</v>
      </c>
      <c r="P82" s="231" t="s">
        <v>155</v>
      </c>
      <c r="Q82" s="345">
        <v>0.25</v>
      </c>
      <c r="R82" s="309">
        <v>2021</v>
      </c>
      <c r="S82" s="184">
        <v>0.57499999999999996</v>
      </c>
      <c r="T82" s="50">
        <v>0.75</v>
      </c>
      <c r="U82" s="50">
        <v>1</v>
      </c>
      <c r="V82" s="50"/>
      <c r="W82" s="50"/>
      <c r="X82" s="50"/>
      <c r="Y82" s="50"/>
      <c r="Z82" s="50">
        <v>1</v>
      </c>
      <c r="AA82" s="108">
        <v>1100</v>
      </c>
      <c r="AB82" s="108">
        <v>337</v>
      </c>
      <c r="AC82" s="108">
        <v>404</v>
      </c>
      <c r="AD82" s="108"/>
      <c r="AE82" s="108"/>
      <c r="AF82" s="108"/>
      <c r="AG82" s="108"/>
      <c r="AH82" s="108">
        <f t="shared" si="11"/>
        <v>1841</v>
      </c>
      <c r="AI82" s="391">
        <f>AA82</f>
        <v>1100</v>
      </c>
      <c r="AJ82" s="27" t="s">
        <v>228</v>
      </c>
      <c r="AK82" s="154"/>
      <c r="AL82" s="154"/>
      <c r="AM82" s="272">
        <f>AB82</f>
        <v>337</v>
      </c>
      <c r="AN82" s="27" t="s">
        <v>234</v>
      </c>
      <c r="AO82" s="154"/>
      <c r="AP82" s="154"/>
      <c r="AQ82" s="272">
        <f>AC82</f>
        <v>404</v>
      </c>
      <c r="AR82" s="27" t="s">
        <v>228</v>
      </c>
      <c r="AS82" s="108"/>
      <c r="AT82" s="27"/>
      <c r="AU82" s="108"/>
      <c r="AV82" s="27"/>
      <c r="AW82" s="393"/>
      <c r="AX82" s="27"/>
      <c r="AY82" s="108"/>
      <c r="AZ82" s="27"/>
      <c r="BA82" s="108"/>
      <c r="BB82" s="27"/>
      <c r="BC82" s="108"/>
      <c r="BD82" s="27"/>
      <c r="BE82" s="108"/>
      <c r="BF82" s="27"/>
      <c r="BG82" s="108"/>
      <c r="BH82" s="27"/>
      <c r="BI82" s="108"/>
      <c r="BJ82" s="392"/>
      <c r="BK82" s="404">
        <f t="shared" si="12"/>
        <v>1841</v>
      </c>
      <c r="BL82" s="28"/>
      <c r="BM82" s="57"/>
      <c r="BN82" s="50"/>
      <c r="BO82" s="50"/>
      <c r="BP82" s="108"/>
      <c r="BQ82" s="50"/>
      <c r="BR82" s="184"/>
      <c r="BS82" s="184"/>
      <c r="BT82" s="57"/>
      <c r="BU82" s="50"/>
      <c r="BV82" s="50"/>
      <c r="BW82" s="108"/>
      <c r="BX82" s="50"/>
      <c r="BY82" s="184"/>
      <c r="BZ82" s="184"/>
      <c r="CA82" s="57"/>
      <c r="CB82" s="50"/>
      <c r="CC82" s="50"/>
      <c r="CD82" s="108"/>
      <c r="CE82" s="50"/>
      <c r="CF82" s="184"/>
      <c r="CG82" s="184"/>
      <c r="CH82" s="57"/>
      <c r="CI82" s="50"/>
      <c r="CJ82" s="50"/>
      <c r="CK82" s="108"/>
      <c r="CL82" s="50"/>
      <c r="CM82" s="184"/>
      <c r="CN82" s="184"/>
      <c r="CO82" s="57"/>
      <c r="CP82" s="50"/>
      <c r="CQ82" s="50"/>
      <c r="CR82" s="108"/>
      <c r="CS82" s="50"/>
      <c r="CT82" s="184"/>
      <c r="CU82" s="184"/>
      <c r="CV82" s="57"/>
      <c r="CW82" s="50"/>
      <c r="CX82" s="50"/>
      <c r="CY82" s="108"/>
      <c r="CZ82" s="50"/>
      <c r="DA82" s="184"/>
      <c r="DB82" s="184"/>
    </row>
    <row r="83" spans="2:106" ht="191.25">
      <c r="B83" s="448"/>
      <c r="C83" s="410"/>
      <c r="D83" s="203" t="s">
        <v>363</v>
      </c>
      <c r="E83" s="294">
        <v>9.5999999999999992E-3</v>
      </c>
      <c r="F83" s="227" t="s">
        <v>247</v>
      </c>
      <c r="G83" s="346" t="s">
        <v>390</v>
      </c>
      <c r="H83" s="346" t="s">
        <v>705</v>
      </c>
      <c r="I83" s="346" t="s">
        <v>706</v>
      </c>
      <c r="J83" s="239" t="s">
        <v>707</v>
      </c>
      <c r="K83" s="321">
        <v>44928</v>
      </c>
      <c r="L83" s="230">
        <v>46386</v>
      </c>
      <c r="M83" s="322" t="s">
        <v>154</v>
      </c>
      <c r="N83" s="264" t="s">
        <v>708</v>
      </c>
      <c r="O83" s="264" t="s">
        <v>709</v>
      </c>
      <c r="P83" s="322" t="s">
        <v>155</v>
      </c>
      <c r="Q83" s="50">
        <v>0</v>
      </c>
      <c r="R83" s="347">
        <v>2021</v>
      </c>
      <c r="S83" s="291"/>
      <c r="T83" s="291">
        <v>0.65</v>
      </c>
      <c r="U83" s="291">
        <v>0.76700000000000002</v>
      </c>
      <c r="V83" s="291">
        <v>0.88</v>
      </c>
      <c r="W83" s="291">
        <v>1</v>
      </c>
      <c r="X83" s="291"/>
      <c r="Y83" s="291"/>
      <c r="Z83" s="291">
        <v>1</v>
      </c>
      <c r="AA83" s="139"/>
      <c r="AB83" s="348">
        <v>316</v>
      </c>
      <c r="AC83" s="348">
        <v>316</v>
      </c>
      <c r="AD83" s="348">
        <v>316</v>
      </c>
      <c r="AE83" s="348">
        <v>316</v>
      </c>
      <c r="AF83" s="348"/>
      <c r="AG83" s="139"/>
      <c r="AH83" s="108">
        <f t="shared" si="11"/>
        <v>1264</v>
      </c>
      <c r="AI83" s="391"/>
      <c r="AJ83" s="27"/>
      <c r="AK83" s="272"/>
      <c r="AL83" s="347"/>
      <c r="AM83" s="272">
        <v>316</v>
      </c>
      <c r="AN83" s="347" t="s">
        <v>224</v>
      </c>
      <c r="AO83" s="272"/>
      <c r="AP83" s="347"/>
      <c r="AQ83" s="348">
        <v>316</v>
      </c>
      <c r="AR83" s="347" t="s">
        <v>224</v>
      </c>
      <c r="AS83" s="348"/>
      <c r="AT83" s="347"/>
      <c r="AU83" s="348">
        <v>316</v>
      </c>
      <c r="AV83" s="347" t="s">
        <v>224</v>
      </c>
      <c r="AW83" s="348"/>
      <c r="AX83" s="347"/>
      <c r="AY83" s="348">
        <v>316</v>
      </c>
      <c r="AZ83" s="347" t="s">
        <v>224</v>
      </c>
      <c r="BA83" s="348"/>
      <c r="BB83" s="347"/>
      <c r="BC83" s="348"/>
      <c r="BD83" s="347"/>
      <c r="BE83" s="348"/>
      <c r="BF83" s="347"/>
      <c r="BG83" s="348"/>
      <c r="BH83" s="347"/>
      <c r="BI83" s="348"/>
      <c r="BJ83" s="394"/>
      <c r="BK83" s="404">
        <f t="shared" si="12"/>
        <v>1264</v>
      </c>
      <c r="BL83" s="28"/>
      <c r="BM83" s="57"/>
      <c r="BN83" s="50"/>
      <c r="BO83" s="50"/>
      <c r="BP83" s="108"/>
      <c r="BQ83" s="50"/>
      <c r="BR83" s="184"/>
      <c r="BS83" s="184"/>
      <c r="BT83" s="57"/>
      <c r="BU83" s="50"/>
      <c r="BV83" s="50"/>
      <c r="BW83" s="108"/>
      <c r="BX83" s="50"/>
      <c r="BY83" s="184"/>
      <c r="BZ83" s="184"/>
      <c r="CA83" s="57"/>
      <c r="CB83" s="50"/>
      <c r="CC83" s="50"/>
      <c r="CD83" s="108"/>
      <c r="CE83" s="50"/>
      <c r="CF83" s="184"/>
      <c r="CG83" s="184"/>
      <c r="CH83" s="57"/>
      <c r="CI83" s="50"/>
      <c r="CJ83" s="50"/>
      <c r="CK83" s="108"/>
      <c r="CL83" s="50"/>
      <c r="CM83" s="184"/>
      <c r="CN83" s="184"/>
      <c r="CO83" s="57"/>
      <c r="CP83" s="50"/>
      <c r="CQ83" s="50"/>
      <c r="CR83" s="108"/>
      <c r="CS83" s="50"/>
      <c r="CT83" s="184"/>
      <c r="CU83" s="184"/>
      <c r="CV83" s="57"/>
      <c r="CW83" s="50"/>
      <c r="CX83" s="50"/>
      <c r="CY83" s="108"/>
      <c r="CZ83" s="50"/>
      <c r="DA83" s="184"/>
      <c r="DB83" s="184"/>
    </row>
    <row r="84" spans="2:106" ht="114.75">
      <c r="B84" s="448"/>
      <c r="C84" s="410"/>
      <c r="D84" s="203" t="s">
        <v>364</v>
      </c>
      <c r="E84" s="294">
        <v>9.5999999999999992E-3</v>
      </c>
      <c r="F84" s="227" t="s">
        <v>247</v>
      </c>
      <c r="G84" s="227" t="s">
        <v>710</v>
      </c>
      <c r="H84" s="227" t="s">
        <v>166</v>
      </c>
      <c r="I84" s="227" t="s">
        <v>711</v>
      </c>
      <c r="J84" s="239" t="s">
        <v>712</v>
      </c>
      <c r="K84" s="232">
        <v>44713</v>
      </c>
      <c r="L84" s="331">
        <v>44926</v>
      </c>
      <c r="M84" s="231" t="s">
        <v>154</v>
      </c>
      <c r="N84" s="227" t="s">
        <v>713</v>
      </c>
      <c r="O84" s="227" t="s">
        <v>714</v>
      </c>
      <c r="P84" s="231" t="s">
        <v>155</v>
      </c>
      <c r="Q84" s="50">
        <v>0.5</v>
      </c>
      <c r="R84" s="27">
        <v>2022</v>
      </c>
      <c r="S84" s="50">
        <v>1</v>
      </c>
      <c r="T84" s="50"/>
      <c r="U84" s="50"/>
      <c r="V84" s="50"/>
      <c r="W84" s="50"/>
      <c r="X84" s="50"/>
      <c r="Y84" s="50"/>
      <c r="Z84" s="50">
        <v>1</v>
      </c>
      <c r="AA84" s="108">
        <v>3900</v>
      </c>
      <c r="AB84" s="108"/>
      <c r="AC84" s="108"/>
      <c r="AD84" s="108"/>
      <c r="AE84" s="108"/>
      <c r="AF84" s="108"/>
      <c r="AG84" s="108"/>
      <c r="AH84" s="108">
        <f t="shared" si="11"/>
        <v>3900</v>
      </c>
      <c r="AI84" s="395">
        <v>3900</v>
      </c>
      <c r="AJ84" s="27" t="s">
        <v>222</v>
      </c>
      <c r="AK84" s="396"/>
      <c r="AL84" s="27"/>
      <c r="AM84" s="396"/>
      <c r="AN84" s="27"/>
      <c r="AO84" s="396"/>
      <c r="AP84" s="27"/>
      <c r="AQ84" s="108"/>
      <c r="AR84" s="27"/>
      <c r="AS84" s="108"/>
      <c r="AT84" s="27"/>
      <c r="AU84" s="108"/>
      <c r="AV84" s="27"/>
      <c r="AW84" s="108"/>
      <c r="AX84" s="27"/>
      <c r="AY84" s="108"/>
      <c r="AZ84" s="27"/>
      <c r="BA84" s="108"/>
      <c r="BB84" s="27"/>
      <c r="BC84" s="108"/>
      <c r="BD84" s="27"/>
      <c r="BE84" s="108"/>
      <c r="BF84" s="27"/>
      <c r="BG84" s="108"/>
      <c r="BH84" s="27"/>
      <c r="BI84" s="108"/>
      <c r="BJ84" s="392"/>
      <c r="BK84" s="404">
        <f t="shared" si="12"/>
        <v>3900</v>
      </c>
      <c r="BL84" s="28"/>
      <c r="BM84" s="57"/>
      <c r="BN84" s="50"/>
      <c r="BO84" s="50"/>
      <c r="BP84" s="108"/>
      <c r="BQ84" s="50"/>
      <c r="BR84" s="184"/>
      <c r="BS84" s="184"/>
      <c r="BT84" s="57"/>
      <c r="BU84" s="50"/>
      <c r="BV84" s="50"/>
      <c r="BW84" s="108"/>
      <c r="BX84" s="50"/>
      <c r="BY84" s="184"/>
      <c r="BZ84" s="184"/>
      <c r="CA84" s="57"/>
      <c r="CB84" s="50"/>
      <c r="CC84" s="50"/>
      <c r="CD84" s="108"/>
      <c r="CE84" s="50"/>
      <c r="CF84" s="184"/>
      <c r="CG84" s="184"/>
      <c r="CH84" s="57"/>
      <c r="CI84" s="50"/>
      <c r="CJ84" s="50"/>
      <c r="CK84" s="108"/>
      <c r="CL84" s="50"/>
      <c r="CM84" s="184"/>
      <c r="CN84" s="184"/>
      <c r="CO84" s="57"/>
      <c r="CP84" s="50"/>
      <c r="CQ84" s="50"/>
      <c r="CR84" s="108"/>
      <c r="CS84" s="50"/>
      <c r="CT84" s="184"/>
      <c r="CU84" s="184"/>
      <c r="CV84" s="57"/>
      <c r="CW84" s="50"/>
      <c r="CX84" s="50"/>
      <c r="CY84" s="108"/>
      <c r="CZ84" s="50"/>
      <c r="DA84" s="184"/>
      <c r="DB84" s="184"/>
    </row>
    <row r="85" spans="2:106" ht="114.75">
      <c r="B85" s="448"/>
      <c r="C85" s="410"/>
      <c r="D85" s="203" t="s">
        <v>365</v>
      </c>
      <c r="E85" s="294">
        <v>9.5999999999999992E-3</v>
      </c>
      <c r="F85" s="227" t="s">
        <v>247</v>
      </c>
      <c r="G85" s="227" t="s">
        <v>390</v>
      </c>
      <c r="H85" s="227" t="s">
        <v>715</v>
      </c>
      <c r="I85" s="227" t="s">
        <v>716</v>
      </c>
      <c r="J85" s="239" t="s">
        <v>717</v>
      </c>
      <c r="K85" s="232">
        <v>44713</v>
      </c>
      <c r="L85" s="232">
        <v>47118</v>
      </c>
      <c r="M85" s="231" t="s">
        <v>154</v>
      </c>
      <c r="N85" s="227" t="s">
        <v>718</v>
      </c>
      <c r="O85" s="227" t="s">
        <v>719</v>
      </c>
      <c r="P85" s="231" t="s">
        <v>155</v>
      </c>
      <c r="Q85" s="50">
        <v>0</v>
      </c>
      <c r="R85" s="27">
        <v>2022</v>
      </c>
      <c r="S85" s="50">
        <v>0.6</v>
      </c>
      <c r="T85" s="50">
        <v>0.66</v>
      </c>
      <c r="U85" s="50">
        <v>0.72</v>
      </c>
      <c r="V85" s="50">
        <v>0.78</v>
      </c>
      <c r="W85" s="50">
        <v>0.84</v>
      </c>
      <c r="X85" s="50">
        <v>0.9</v>
      </c>
      <c r="Y85" s="50">
        <v>1</v>
      </c>
      <c r="Z85" s="50">
        <v>1</v>
      </c>
      <c r="AA85" s="108">
        <v>450</v>
      </c>
      <c r="AB85" s="108">
        <v>100</v>
      </c>
      <c r="AC85" s="108">
        <v>100</v>
      </c>
      <c r="AD85" s="108">
        <v>100</v>
      </c>
      <c r="AE85" s="108">
        <v>100</v>
      </c>
      <c r="AF85" s="108">
        <v>100</v>
      </c>
      <c r="AG85" s="108">
        <v>100</v>
      </c>
      <c r="AH85" s="108">
        <f t="shared" si="11"/>
        <v>1050</v>
      </c>
      <c r="AI85" s="226">
        <f>AA85</f>
        <v>450</v>
      </c>
      <c r="AJ85" s="317" t="s">
        <v>222</v>
      </c>
      <c r="AK85" s="226"/>
      <c r="AL85" s="317"/>
      <c r="AM85" s="226">
        <f>AB85</f>
        <v>100</v>
      </c>
      <c r="AN85" s="317" t="s">
        <v>222</v>
      </c>
      <c r="AO85" s="226"/>
      <c r="AP85" s="317"/>
      <c r="AQ85" s="318">
        <f>AC85</f>
        <v>100</v>
      </c>
      <c r="AR85" s="317" t="s">
        <v>222</v>
      </c>
      <c r="AS85" s="318"/>
      <c r="AT85" s="317"/>
      <c r="AU85" s="318">
        <f>AD85</f>
        <v>100</v>
      </c>
      <c r="AV85" s="317" t="s">
        <v>222</v>
      </c>
      <c r="AW85" s="318"/>
      <c r="AX85" s="317"/>
      <c r="AY85" s="318">
        <f>AE85</f>
        <v>100</v>
      </c>
      <c r="AZ85" s="317" t="s">
        <v>222</v>
      </c>
      <c r="BA85" s="318"/>
      <c r="BB85" s="317"/>
      <c r="BC85" s="318">
        <f>AF85</f>
        <v>100</v>
      </c>
      <c r="BD85" s="317" t="s">
        <v>222</v>
      </c>
      <c r="BE85" s="318"/>
      <c r="BF85" s="317"/>
      <c r="BG85" s="245">
        <f>AG85</f>
        <v>100</v>
      </c>
      <c r="BH85" s="351" t="s">
        <v>222</v>
      </c>
      <c r="BI85" s="245"/>
      <c r="BJ85" s="351"/>
      <c r="BK85" s="404">
        <f t="shared" si="12"/>
        <v>1050</v>
      </c>
      <c r="BL85" s="28"/>
      <c r="BM85" s="57"/>
      <c r="BN85" s="50"/>
      <c r="BO85" s="50"/>
      <c r="BP85" s="108"/>
      <c r="BQ85" s="50"/>
      <c r="BR85" s="184"/>
      <c r="BS85" s="184"/>
      <c r="BT85" s="57"/>
      <c r="BU85" s="50"/>
      <c r="BV85" s="50"/>
      <c r="BW85" s="108"/>
      <c r="BX85" s="50"/>
      <c r="BY85" s="184"/>
      <c r="BZ85" s="184"/>
      <c r="CA85" s="57"/>
      <c r="CB85" s="50"/>
      <c r="CC85" s="50"/>
      <c r="CD85" s="108"/>
      <c r="CE85" s="50"/>
      <c r="CF85" s="184"/>
      <c r="CG85" s="184"/>
      <c r="CH85" s="57"/>
      <c r="CI85" s="50"/>
      <c r="CJ85" s="50"/>
      <c r="CK85" s="108"/>
      <c r="CL85" s="50"/>
      <c r="CM85" s="184"/>
      <c r="CN85" s="184"/>
      <c r="CO85" s="57"/>
      <c r="CP85" s="50"/>
      <c r="CQ85" s="50"/>
      <c r="CR85" s="108"/>
      <c r="CS85" s="50"/>
      <c r="CT85" s="184"/>
      <c r="CU85" s="184"/>
      <c r="CV85" s="57"/>
      <c r="CW85" s="50"/>
      <c r="CX85" s="50"/>
      <c r="CY85" s="108"/>
      <c r="CZ85" s="50"/>
      <c r="DA85" s="184"/>
      <c r="DB85" s="184"/>
    </row>
    <row r="86" spans="2:106" ht="153">
      <c r="B86" s="448" t="s">
        <v>808</v>
      </c>
      <c r="C86" s="459">
        <v>0.25</v>
      </c>
      <c r="D86" s="207" t="s">
        <v>366</v>
      </c>
      <c r="E86" s="294">
        <v>1.2E-2</v>
      </c>
      <c r="F86" s="238" t="s">
        <v>247</v>
      </c>
      <c r="G86" s="238" t="s">
        <v>720</v>
      </c>
      <c r="H86" s="238" t="s">
        <v>721</v>
      </c>
      <c r="I86" s="238" t="s">
        <v>722</v>
      </c>
      <c r="J86" s="239" t="s">
        <v>723</v>
      </c>
      <c r="K86" s="314">
        <v>44986</v>
      </c>
      <c r="L86" s="314">
        <v>45291</v>
      </c>
      <c r="M86" s="315" t="s">
        <v>154</v>
      </c>
      <c r="N86" s="315" t="s">
        <v>724</v>
      </c>
      <c r="O86" s="238" t="s">
        <v>725</v>
      </c>
      <c r="P86" s="315" t="s">
        <v>155</v>
      </c>
      <c r="Q86" s="316">
        <v>0</v>
      </c>
      <c r="R86" s="317">
        <v>2022</v>
      </c>
      <c r="S86" s="349"/>
      <c r="T86" s="316">
        <v>1</v>
      </c>
      <c r="U86" s="316"/>
      <c r="V86" s="316"/>
      <c r="W86" s="316"/>
      <c r="X86" s="316"/>
      <c r="Y86" s="316"/>
      <c r="Z86" s="316">
        <v>1</v>
      </c>
      <c r="AA86" s="108"/>
      <c r="AB86" s="108">
        <v>800</v>
      </c>
      <c r="AC86" s="245"/>
      <c r="AD86" s="245"/>
      <c r="AE86" s="245"/>
      <c r="AF86" s="245"/>
      <c r="AG86" s="245"/>
      <c r="AH86" s="108">
        <f t="shared" si="11"/>
        <v>800</v>
      </c>
      <c r="AI86" s="272"/>
      <c r="AJ86" s="351"/>
      <c r="AK86" s="272"/>
      <c r="AL86" s="351"/>
      <c r="AM86" s="272">
        <f>AB86</f>
        <v>800</v>
      </c>
      <c r="AN86" s="351" t="s">
        <v>228</v>
      </c>
      <c r="AO86" s="272"/>
      <c r="AP86" s="351"/>
      <c r="AQ86" s="245"/>
      <c r="AR86" s="351"/>
      <c r="AS86" s="245"/>
      <c r="AT86" s="351"/>
      <c r="AU86" s="245"/>
      <c r="AV86" s="351"/>
      <c r="AW86" s="245"/>
      <c r="AX86" s="351"/>
      <c r="AY86" s="245"/>
      <c r="AZ86" s="351"/>
      <c r="BA86" s="245"/>
      <c r="BB86" s="351"/>
      <c r="BC86" s="245"/>
      <c r="BD86" s="351"/>
      <c r="BE86" s="245"/>
      <c r="BF86" s="351"/>
      <c r="BG86" s="245"/>
      <c r="BH86" s="351"/>
      <c r="BI86" s="245"/>
      <c r="BJ86" s="351"/>
      <c r="BK86" s="404">
        <f t="shared" si="12"/>
        <v>800</v>
      </c>
      <c r="BL86" s="28" t="s">
        <v>55</v>
      </c>
      <c r="BM86" s="57"/>
      <c r="BN86" s="50" t="str">
        <f>IF(BM86="","",IF(IF(OR(P86=Desplegables!$B$5,P86=Desplegables!$B$6,),(Q86-BM86)/(Q86-S86),BM86/S86)&lt;0,0%,IF(IF(OR(P86=Desplegables!$B$5,P86=Desplegables!$B$6,),(Q86-BM86)/(Q86-S86),BM86/S86)&gt;1,100%,IF(OR(P86=Desplegables!$B$5,P86=Desplegables!$B$6,),(Q86-BM86)/(Q86-S86),BM86/S86))))</f>
        <v/>
      </c>
      <c r="BO86" s="50" t="str">
        <f>IF(BM86="","",IF(IF(OR(P86=Desplegables!$B$5,P86=Desplegables!$B$6,),(Q86-BM86)/(Q86-Z86),BM86/Z86)&lt;0,0%,IF(IF(OR(P86=Desplegables!$B$5,P86=Desplegables!$B$6,),(Q86-BM86)/(Q86-Z86),BM86/Z86)&gt;1,100%,IF(OR(P86=Desplegables!$B$5,P86=Desplegables!$B$6,),(Q86-BM86)/(Q86-Z86),BM86/Z86))))</f>
        <v/>
      </c>
      <c r="BP86" s="108"/>
      <c r="BQ86" s="50" t="str">
        <f t="shared" si="4"/>
        <v/>
      </c>
      <c r="BR86" s="410">
        <f>IFERROR((SUMPRODUCT($E$86:$E$106,BN86:BN106)*100%)/SUM($E$86:$E$106),"")</f>
        <v>0</v>
      </c>
      <c r="BS86" s="410">
        <f>IFERROR((SUMPRODUCT($E$86:$E$106,BO86:BO106)*100%)/SUM($E$86:$E$106),"")</f>
        <v>0</v>
      </c>
      <c r="BT86" s="57"/>
      <c r="BU86" s="50" t="str">
        <f>IF(BT86="","",IF(IF(OR(P86=Desplegables!$B$5,P86=Desplegables!$B$6,),(Q86-BT86)/(Q86-S86),BT86/S86)&lt;0,0%,IF(IF(OR(P86=Desplegables!$B$5,P86=Desplegables!$B$6,),(Q86-BT86)/(Q86-S86),BT86/S86)&gt;1,100%,IF(OR(P86=Desplegables!$B$5,P86=Desplegables!$B$6,),(Q86-BT86)/(Q86-S86),BT86/S86))))</f>
        <v/>
      </c>
      <c r="BV86" s="50" t="str">
        <f>IF(BT86="","",IF(IF(OR(P86=Desplegables!$B$5,P86=Desplegables!$B$6,),(Q86-BT86)/(Q86-Z86),BT86/Z86)&lt;0,0%,IF(IF(OR(P86=Desplegables!$B$5,P86=Desplegables!$B$6,),(Q86-BT86)/(Q86-Z86),BT86/Z86)&gt;1,100%,IF(OR(P86=Desplegables!$B$5,P86=Desplegables!$B$6,),(Q86-BT86)/(Q86-Z86),BT86/Z86))))</f>
        <v/>
      </c>
      <c r="BW86" s="108"/>
      <c r="BX86" s="50" t="str">
        <f t="shared" si="5"/>
        <v/>
      </c>
      <c r="BY86" s="410">
        <f>IFERROR((SUMPRODUCT($E$86:$E$106,BU86:BU106)*100%)/SUM($E$86:$E$106),"")</f>
        <v>0</v>
      </c>
      <c r="BZ86" s="410">
        <f>IFERROR((SUMPRODUCT($E$86:$E$106,BV86:BV106)*100%)/SUM($E$86:$E$106),"")</f>
        <v>0</v>
      </c>
      <c r="CA86" s="57"/>
      <c r="CB86" s="50" t="str">
        <f>IF(CA86="","",IF(IF(OR(P86=Desplegables!$B$5,P86=Desplegables!$B$6,),(Q86-CA86)/(Q86-T86),CA86/T86)&lt;0,0%,IF(IF(OR(P86=Desplegables!$B$5,P86=Desplegables!$B$6,),(Q86-CA86)/(Q86-T86),CA86/T86)&gt;1,100%,IF(OR(P86=Desplegables!$B$5,P86=Desplegables!$B$6,),(Q86-CA86)/(Q86-T86),CA86/T86))))</f>
        <v/>
      </c>
      <c r="CC86" s="50" t="str">
        <f>IF(CA86="","",IF(IF(OR(P86=Desplegables!$B$5,P86=Desplegables!$B$6,),(Q86-CA86)/(Q86-Z86),IF(P86=Desplegables!$B$3,AVERAGE(CA86,BT86)/Z86,CA86/Z86))&lt;0,0%,IF(IF(OR(P86=Desplegables!$B$5,P86=Desplegables!$B$6,),(Q86-CA86)/(Q86-Z86),IF(P86=Desplegables!$B$3,AVERAGE(CA86,BT86)/Z86,CA86/Z86))&gt;1,100%,IF(OR(P86=Desplegables!$B$5,P86=Desplegables!$B$6,),(Q86-CA86)/(Q86-Z86),IF(P86=Desplegables!$B$3,AVERAGE(CA86,BT86)/Z86,CA86/Z86)))))</f>
        <v/>
      </c>
      <c r="CD86" s="108"/>
      <c r="CE86" s="50" t="str">
        <f t="shared" si="6"/>
        <v/>
      </c>
      <c r="CF86" s="410">
        <f>IFERROR((SUMPRODUCT($E$86:$E$106,CB86:CB106)*100%)/SUM($E$86:$E$106),"")</f>
        <v>0</v>
      </c>
      <c r="CG86" s="410">
        <f>IFERROR((SUMPRODUCT($E$86:$E$106,CC86:CC106)*100%)/SUM($E$86:$E$106),"")</f>
        <v>0</v>
      </c>
      <c r="CH86" s="57"/>
      <c r="CI86" s="50" t="str">
        <f>IF(CH86="","",IF(IF(OR(P86=Desplegables!$B$5,P86=Desplegables!$B$6,),(Q86-CH86)/(Q86-T86),CH86/T86)&lt;0,0%,IF(IF(OR(P86=Desplegables!$B$5,P86=Desplegables!$B$6,),(Q86-CH86)/(Q86-T86),CH86/T86)&gt;1,100%,IF(OR(P86=Desplegables!$B$5,P86=Desplegables!$B$6,),(Q86-CH86)/(Q86-T86),CH86/T86))))</f>
        <v/>
      </c>
      <c r="CJ86" s="50" t="str">
        <f>IF(CH86="","",IF(IF(OR(P86=Desplegables!$B$5,P86=Desplegables!$B$6,),(Q86-CH86)/(Q86-Z86),IF(P86=Desplegables!$B$3,AVERAGE(CH86,BT86)/Z86,CH86/Z86))&lt;0,0%,IF(IF(OR(P86=Desplegables!$B$5,P86=Desplegables!$B$6,),(Q86-CH86)/(Q86-Z86),IF(P86=Desplegables!$B$3,AVERAGE(CH86,BT86)/Z86,CH86/Z86))&gt;1,100%,IF(OR(P86=Desplegables!$B$5,P86=Desplegables!$B$6,),(Q86-CH86)/(Q86-Z86),IF(P86=Desplegables!$B$3,AVERAGE(CH86,BT86)/Z86,CH86/Z86)))))</f>
        <v/>
      </c>
      <c r="CK86" s="108"/>
      <c r="CL86" s="50" t="str">
        <f t="shared" si="7"/>
        <v/>
      </c>
      <c r="CM86" s="410">
        <f>IFERROR((SUMPRODUCT($E$86:$E$106,CI86:CI106)*100%)/SUM($E$86:$E$106),"")</f>
        <v>0</v>
      </c>
      <c r="CN86" s="410">
        <f>IFERROR((SUMPRODUCT($E$86:$E$106,CJ86:CJ106)*100%)/SUM($E$86:$E$106),"")</f>
        <v>0</v>
      </c>
      <c r="CO86" s="57"/>
      <c r="CP86" s="50" t="str">
        <f>IF(CO86="","",IF(IF(OR(P86=Desplegables!$B$5,P86=Desplegables!$B$6,),(Q86-CO86)/(Q86-Z86),IF(P86=Desplegables!$B$3,CO86/#REF!,CO86/Z86))&lt;0,0%,IF(IF(OR(P86=Desplegables!$B$5,P86=Desplegables!$B$6,),(Q86-CO86)/(Q86-Z86),IF(P86=Desplegables!$B$3,CO86/#REF!,CO86/Z86))&gt;1,100%,IF(OR(P86=Desplegables!$B$5,P86=Desplegables!$B$6,),(Q86-CO86)/(Q86-Z86),IF(P86=Desplegables!$B$3,CO86/#REF!,CO86/Z86)))))</f>
        <v/>
      </c>
      <c r="CQ86" s="50" t="str">
        <f>IF(CO86="","",IF(IF(OR(P86=Desplegables!$B$5,P86=Desplegables!$B$6,),(Q86-CO86)/(Q86-Z86),CO86/Z86)&lt;0,0%,IF(IF(OR(P86=Desplegables!$B$5,P86=Desplegables!$B$6,),(Q86-CO86)/(Q86-Z86),CO86/Z86)&gt;1,100%,IF(OR(P86=Desplegables!$B$5,P86=Desplegables!$B$6,),(Q86-CO86)/(Q86-Z86),CO86/Z86))))</f>
        <v/>
      </c>
      <c r="CR86" s="108"/>
      <c r="CS86" s="50" t="str">
        <f t="shared" si="8"/>
        <v/>
      </c>
      <c r="CT86" s="410">
        <f>IFERROR((SUMPRODUCT($E$86:$E$106,CP86:CP106)*100%)/SUM($E$86:$E$106),"")</f>
        <v>0</v>
      </c>
      <c r="CU86" s="410">
        <f>IFERROR((SUMPRODUCT($E$86:$E$106,CQ86:CQ106)*100%)/SUM($E$86:$E$106),"")</f>
        <v>0</v>
      </c>
      <c r="CV86" s="57"/>
      <c r="CW86" s="50" t="str">
        <f>IF(CV86="","",IF(IF(OR(P86=Desplegables!$B$5,P86=Desplegables!$B$6,),(Q86-CV86)/(Q86-Z86),IF(P86=Desplegables!$B$3,CV86/#REF!,CV86/Z86))&lt;0,0%,IF(IF(OR(P86=Desplegables!$B$5,P86=Desplegables!$B$6,),(Q86-CV86)/(Q86-Z86),IF(P86=Desplegables!$B$3,CV86/#REF!,CV86/Z86))&gt;1,100%,IF(OR(P86=Desplegables!$B$5,P86=Desplegables!$B$6,),(Q86-CV86)/(Q86-Z86),IF(P86=Desplegables!$B$3,CV86/#REF!,CV86/Z86)))))</f>
        <v/>
      </c>
      <c r="CX86" s="50" t="str">
        <f>IF(CV86="","",IF(IF(OR(P86=Desplegables!$B$5,P86=Desplegables!$B$6,),(Q86-CH86)/(Q86-Z86),IF(P86=Desplegables!$B$3,AVERAGE(CV86,CH86,BT86)/Z86,CV86/Z86))&lt;0,0%,IF(IF(OR(P86=Desplegables!$B$5,P86=Desplegables!$B$6,),(Q86-CH86)/(Q86-Z86),IF(P86=Desplegables!$B$3,AVERAGE(CV86,CH86,BT86)/Z86,CV86/Z86))&gt;1,100%,IF(OR(P86=Desplegables!$B$5,P86=Desplegables!$B$6,),(Q86-CH86)/(Q86-Z86),IF(P86=Desplegables!$B$3,AVERAGE(CV86,CH86,BT86)/Z86,CV86/Z86)))))</f>
        <v/>
      </c>
      <c r="CY86" s="108"/>
      <c r="CZ86" s="50" t="str">
        <f t="shared" si="9"/>
        <v/>
      </c>
      <c r="DA86" s="410">
        <f>IFERROR((SUMPRODUCT($E$86:$E$106,CW86:CW106)*100%)/SUM($E$86:$E$106),"")</f>
        <v>0</v>
      </c>
      <c r="DB86" s="410">
        <f>IFERROR((SUMPRODUCT($E$86:$E$106,CX86:CX106)*100%)/SUM($E$86:$E$106),"")</f>
        <v>0</v>
      </c>
    </row>
    <row r="87" spans="2:106" ht="102">
      <c r="B87" s="448"/>
      <c r="C87" s="459"/>
      <c r="D87" s="203" t="s">
        <v>367</v>
      </c>
      <c r="E87" s="294">
        <v>1.1900000000000001E-2</v>
      </c>
      <c r="F87" s="227" t="s">
        <v>247</v>
      </c>
      <c r="G87" s="238" t="s">
        <v>559</v>
      </c>
      <c r="H87" s="238" t="s">
        <v>726</v>
      </c>
      <c r="I87" s="238" t="s">
        <v>727</v>
      </c>
      <c r="J87" s="239" t="s">
        <v>728</v>
      </c>
      <c r="K87" s="314">
        <v>44941</v>
      </c>
      <c r="L87" s="314">
        <v>45291</v>
      </c>
      <c r="M87" s="315" t="s">
        <v>154</v>
      </c>
      <c r="N87" s="315" t="s">
        <v>729</v>
      </c>
      <c r="O87" s="238" t="s">
        <v>730</v>
      </c>
      <c r="P87" s="315" t="s">
        <v>155</v>
      </c>
      <c r="Q87" s="316">
        <v>0</v>
      </c>
      <c r="R87" s="317">
        <v>2022</v>
      </c>
      <c r="S87" s="316"/>
      <c r="T87" s="316">
        <v>1</v>
      </c>
      <c r="U87" s="316"/>
      <c r="V87" s="316"/>
      <c r="W87" s="316"/>
      <c r="X87" s="316"/>
      <c r="Y87" s="316"/>
      <c r="Z87" s="316">
        <v>1</v>
      </c>
      <c r="AA87" s="108"/>
      <c r="AB87" s="108">
        <v>806</v>
      </c>
      <c r="AC87" s="318"/>
      <c r="AD87" s="318"/>
      <c r="AE87" s="318"/>
      <c r="AF87" s="318"/>
      <c r="AG87" s="318"/>
      <c r="AH87" s="108">
        <f t="shared" si="11"/>
        <v>806</v>
      </c>
      <c r="AI87" s="272"/>
      <c r="AJ87" s="317"/>
      <c r="AK87" s="272"/>
      <c r="AL87" s="317"/>
      <c r="AM87" s="272">
        <f>AB87</f>
        <v>806</v>
      </c>
      <c r="AN87" s="317" t="s">
        <v>228</v>
      </c>
      <c r="AO87" s="272"/>
      <c r="AP87" s="317"/>
      <c r="AQ87" s="318"/>
      <c r="AR87" s="317"/>
      <c r="AS87" s="318"/>
      <c r="AT87" s="317"/>
      <c r="AU87" s="318"/>
      <c r="AV87" s="317"/>
      <c r="AW87" s="318"/>
      <c r="AX87" s="317"/>
      <c r="AY87" s="318"/>
      <c r="AZ87" s="317"/>
      <c r="BA87" s="318"/>
      <c r="BB87" s="317"/>
      <c r="BC87" s="318"/>
      <c r="BD87" s="317"/>
      <c r="BE87" s="318"/>
      <c r="BF87" s="351"/>
      <c r="BG87" s="245"/>
      <c r="BH87" s="351"/>
      <c r="BI87" s="245"/>
      <c r="BJ87" s="351"/>
      <c r="BK87" s="404">
        <f t="shared" si="12"/>
        <v>806</v>
      </c>
      <c r="BL87" s="28"/>
      <c r="BM87" s="57"/>
      <c r="BN87" s="50"/>
      <c r="BO87" s="50"/>
      <c r="BP87" s="108"/>
      <c r="BQ87" s="50"/>
      <c r="BR87" s="410"/>
      <c r="BS87" s="410"/>
      <c r="BT87" s="57"/>
      <c r="BU87" s="50"/>
      <c r="BV87" s="50"/>
      <c r="BW87" s="108"/>
      <c r="BX87" s="50"/>
      <c r="BY87" s="410"/>
      <c r="BZ87" s="410"/>
      <c r="CA87" s="57"/>
      <c r="CB87" s="50"/>
      <c r="CC87" s="50"/>
      <c r="CD87" s="108"/>
      <c r="CE87" s="50"/>
      <c r="CF87" s="410"/>
      <c r="CG87" s="410"/>
      <c r="CH87" s="57"/>
      <c r="CI87" s="50"/>
      <c r="CJ87" s="50"/>
      <c r="CK87" s="108"/>
      <c r="CL87" s="50"/>
      <c r="CM87" s="410"/>
      <c r="CN87" s="410"/>
      <c r="CO87" s="57"/>
      <c r="CP87" s="50"/>
      <c r="CQ87" s="50"/>
      <c r="CR87" s="108"/>
      <c r="CS87" s="50"/>
      <c r="CT87" s="410"/>
      <c r="CU87" s="410"/>
      <c r="CV87" s="57"/>
      <c r="CW87" s="50"/>
      <c r="CX87" s="50"/>
      <c r="CY87" s="108"/>
      <c r="CZ87" s="50"/>
      <c r="DA87" s="410"/>
      <c r="DB87" s="410"/>
    </row>
    <row r="88" spans="2:106" ht="153">
      <c r="B88" s="448"/>
      <c r="C88" s="459"/>
      <c r="D88" s="203" t="s">
        <v>368</v>
      </c>
      <c r="E88" s="294">
        <v>1.1900000000000001E-2</v>
      </c>
      <c r="F88" s="227" t="s">
        <v>247</v>
      </c>
      <c r="G88" s="238" t="s">
        <v>390</v>
      </c>
      <c r="H88" s="238" t="s">
        <v>731</v>
      </c>
      <c r="I88" s="238" t="s">
        <v>732</v>
      </c>
      <c r="J88" s="239" t="s">
        <v>393</v>
      </c>
      <c r="K88" s="314">
        <v>44713</v>
      </c>
      <c r="L88" s="314">
        <v>45291</v>
      </c>
      <c r="M88" s="315" t="s">
        <v>154</v>
      </c>
      <c r="N88" s="315" t="s">
        <v>733</v>
      </c>
      <c r="O88" s="238" t="s">
        <v>734</v>
      </c>
      <c r="P88" s="315" t="s">
        <v>155</v>
      </c>
      <c r="Q88" s="316">
        <v>0</v>
      </c>
      <c r="R88" s="317">
        <v>2022</v>
      </c>
      <c r="S88" s="316">
        <v>0.4</v>
      </c>
      <c r="T88" s="316">
        <v>1</v>
      </c>
      <c r="U88" s="316"/>
      <c r="V88" s="316"/>
      <c r="W88" s="316"/>
      <c r="X88" s="316"/>
      <c r="Y88" s="316"/>
      <c r="Z88" s="316">
        <v>1</v>
      </c>
      <c r="AA88" s="318">
        <v>60</v>
      </c>
      <c r="AB88" s="318">
        <v>80</v>
      </c>
      <c r="AC88" s="245"/>
      <c r="AD88" s="245"/>
      <c r="AE88" s="245"/>
      <c r="AF88" s="245"/>
      <c r="AG88" s="245"/>
      <c r="AH88" s="108">
        <f t="shared" si="11"/>
        <v>140</v>
      </c>
      <c r="AI88" s="272">
        <f>AA88</f>
        <v>60</v>
      </c>
      <c r="AJ88" s="351" t="s">
        <v>228</v>
      </c>
      <c r="AK88" s="272"/>
      <c r="AL88" s="351"/>
      <c r="AM88" s="272">
        <f>AB88</f>
        <v>80</v>
      </c>
      <c r="AN88" s="351" t="s">
        <v>228</v>
      </c>
      <c r="AO88" s="272"/>
      <c r="AP88" s="351"/>
      <c r="AQ88" s="245"/>
      <c r="AR88" s="351"/>
      <c r="AS88" s="245"/>
      <c r="AT88" s="351"/>
      <c r="AU88" s="245"/>
      <c r="AV88" s="351"/>
      <c r="AW88" s="245"/>
      <c r="AX88" s="351"/>
      <c r="AY88" s="245"/>
      <c r="AZ88" s="351"/>
      <c r="BA88" s="245"/>
      <c r="BB88" s="351"/>
      <c r="BC88" s="245"/>
      <c r="BD88" s="351"/>
      <c r="BE88" s="245"/>
      <c r="BF88" s="351"/>
      <c r="BG88" s="245"/>
      <c r="BH88" s="351"/>
      <c r="BI88" s="245"/>
      <c r="BJ88" s="351"/>
      <c r="BK88" s="404">
        <f t="shared" si="12"/>
        <v>140</v>
      </c>
      <c r="BL88" s="28"/>
      <c r="BM88" s="57"/>
      <c r="BN88" s="50"/>
      <c r="BO88" s="50"/>
      <c r="BP88" s="108"/>
      <c r="BQ88" s="50"/>
      <c r="BR88" s="410"/>
      <c r="BS88" s="410"/>
      <c r="BT88" s="57"/>
      <c r="BU88" s="50"/>
      <c r="BV88" s="50"/>
      <c r="BW88" s="108"/>
      <c r="BX88" s="50"/>
      <c r="BY88" s="410"/>
      <c r="BZ88" s="410"/>
      <c r="CA88" s="57"/>
      <c r="CB88" s="50"/>
      <c r="CC88" s="50"/>
      <c r="CD88" s="108"/>
      <c r="CE88" s="50"/>
      <c r="CF88" s="410"/>
      <c r="CG88" s="410"/>
      <c r="CH88" s="57"/>
      <c r="CI88" s="50"/>
      <c r="CJ88" s="50"/>
      <c r="CK88" s="108"/>
      <c r="CL88" s="50"/>
      <c r="CM88" s="410"/>
      <c r="CN88" s="410"/>
      <c r="CO88" s="57"/>
      <c r="CP88" s="50"/>
      <c r="CQ88" s="50"/>
      <c r="CR88" s="108"/>
      <c r="CS88" s="50"/>
      <c r="CT88" s="410"/>
      <c r="CU88" s="410"/>
      <c r="CV88" s="57"/>
      <c r="CW88" s="50"/>
      <c r="CX88" s="50"/>
      <c r="CY88" s="108"/>
      <c r="CZ88" s="50"/>
      <c r="DA88" s="410"/>
      <c r="DB88" s="410"/>
    </row>
    <row r="89" spans="2:106" ht="165.75">
      <c r="B89" s="448"/>
      <c r="C89" s="459"/>
      <c r="D89" s="203" t="s">
        <v>369</v>
      </c>
      <c r="E89" s="294">
        <v>1.1900000000000001E-2</v>
      </c>
      <c r="F89" s="227" t="s">
        <v>247</v>
      </c>
      <c r="G89" s="238" t="s">
        <v>735</v>
      </c>
      <c r="H89" s="238" t="s">
        <v>736</v>
      </c>
      <c r="I89" s="238" t="s">
        <v>737</v>
      </c>
      <c r="J89" s="239" t="s">
        <v>738</v>
      </c>
      <c r="K89" s="314">
        <v>44713</v>
      </c>
      <c r="L89" s="314">
        <v>45291</v>
      </c>
      <c r="M89" s="315" t="s">
        <v>154</v>
      </c>
      <c r="N89" s="315" t="s">
        <v>739</v>
      </c>
      <c r="O89" s="315" t="s">
        <v>740</v>
      </c>
      <c r="P89" s="315" t="s">
        <v>155</v>
      </c>
      <c r="Q89" s="316">
        <v>0</v>
      </c>
      <c r="R89" s="317">
        <v>2022</v>
      </c>
      <c r="S89" s="316">
        <v>0.2</v>
      </c>
      <c r="T89" s="316">
        <v>1</v>
      </c>
      <c r="U89" s="316"/>
      <c r="V89" s="316"/>
      <c r="W89" s="316"/>
      <c r="X89" s="316"/>
      <c r="Y89" s="316"/>
      <c r="Z89" s="316">
        <v>1</v>
      </c>
      <c r="AA89" s="318">
        <v>100</v>
      </c>
      <c r="AB89" s="318">
        <v>600</v>
      </c>
      <c r="AC89" s="318"/>
      <c r="AD89" s="318"/>
      <c r="AE89" s="318"/>
      <c r="AF89" s="318"/>
      <c r="AG89" s="318"/>
      <c r="AH89" s="108">
        <f t="shared" si="11"/>
        <v>700</v>
      </c>
      <c r="AI89" s="272">
        <f>AA89</f>
        <v>100</v>
      </c>
      <c r="AJ89" s="317" t="s">
        <v>234</v>
      </c>
      <c r="AK89" s="272"/>
      <c r="AL89" s="317"/>
      <c r="AM89" s="272">
        <f>AB89</f>
        <v>600</v>
      </c>
      <c r="AN89" s="317" t="s">
        <v>234</v>
      </c>
      <c r="AO89" s="272"/>
      <c r="AP89" s="317"/>
      <c r="AQ89" s="318"/>
      <c r="AR89" s="317"/>
      <c r="AS89" s="318"/>
      <c r="AT89" s="317"/>
      <c r="AU89" s="318"/>
      <c r="AV89" s="317"/>
      <c r="AW89" s="318"/>
      <c r="AX89" s="317"/>
      <c r="AY89" s="318"/>
      <c r="AZ89" s="317"/>
      <c r="BA89" s="318"/>
      <c r="BB89" s="317"/>
      <c r="BC89" s="318"/>
      <c r="BD89" s="317"/>
      <c r="BE89" s="318"/>
      <c r="BF89" s="317"/>
      <c r="BG89" s="318"/>
      <c r="BH89" s="317"/>
      <c r="BI89" s="318"/>
      <c r="BJ89" s="317"/>
      <c r="BK89" s="404">
        <f t="shared" si="12"/>
        <v>700</v>
      </c>
      <c r="BL89" s="28"/>
      <c r="BM89" s="57"/>
      <c r="BN89" s="50"/>
      <c r="BO89" s="50"/>
      <c r="BP89" s="108"/>
      <c r="BQ89" s="50"/>
      <c r="BR89" s="410"/>
      <c r="BS89" s="410"/>
      <c r="BT89" s="57"/>
      <c r="BU89" s="50"/>
      <c r="BV89" s="50"/>
      <c r="BW89" s="108"/>
      <c r="BX89" s="50"/>
      <c r="BY89" s="410"/>
      <c r="BZ89" s="410"/>
      <c r="CA89" s="57"/>
      <c r="CB89" s="50"/>
      <c r="CC89" s="50"/>
      <c r="CD89" s="108"/>
      <c r="CE89" s="50"/>
      <c r="CF89" s="410"/>
      <c r="CG89" s="410"/>
      <c r="CH89" s="57"/>
      <c r="CI89" s="50"/>
      <c r="CJ89" s="50"/>
      <c r="CK89" s="108"/>
      <c r="CL89" s="50"/>
      <c r="CM89" s="410"/>
      <c r="CN89" s="410"/>
      <c r="CO89" s="57"/>
      <c r="CP89" s="50"/>
      <c r="CQ89" s="50"/>
      <c r="CR89" s="108"/>
      <c r="CS89" s="50"/>
      <c r="CT89" s="410"/>
      <c r="CU89" s="410"/>
      <c r="CV89" s="57"/>
      <c r="CW89" s="50"/>
      <c r="CX89" s="50"/>
      <c r="CY89" s="108"/>
      <c r="CZ89" s="50"/>
      <c r="DA89" s="410"/>
      <c r="DB89" s="410"/>
    </row>
    <row r="90" spans="2:106" ht="216.75">
      <c r="B90" s="448"/>
      <c r="C90" s="459"/>
      <c r="D90" s="203" t="s">
        <v>370</v>
      </c>
      <c r="E90" s="294">
        <v>1.1900000000000001E-2</v>
      </c>
      <c r="F90" s="227" t="s">
        <v>247</v>
      </c>
      <c r="G90" s="238" t="s">
        <v>741</v>
      </c>
      <c r="H90" s="238" t="s">
        <v>742</v>
      </c>
      <c r="I90" s="238" t="s">
        <v>743</v>
      </c>
      <c r="J90" s="239" t="s">
        <v>744</v>
      </c>
      <c r="K90" s="314">
        <v>45672</v>
      </c>
      <c r="L90" s="314">
        <v>46022</v>
      </c>
      <c r="M90" s="315" t="s">
        <v>154</v>
      </c>
      <c r="N90" s="315" t="s">
        <v>745</v>
      </c>
      <c r="O90" s="315" t="s">
        <v>746</v>
      </c>
      <c r="P90" s="315" t="s">
        <v>155</v>
      </c>
      <c r="Q90" s="316">
        <v>0</v>
      </c>
      <c r="R90" s="317">
        <v>2022</v>
      </c>
      <c r="S90" s="316"/>
      <c r="T90" s="316"/>
      <c r="U90" s="316"/>
      <c r="V90" s="316">
        <v>1</v>
      </c>
      <c r="W90" s="316"/>
      <c r="X90" s="316"/>
      <c r="Y90" s="316"/>
      <c r="Z90" s="316">
        <v>1</v>
      </c>
      <c r="AA90" s="318"/>
      <c r="AB90" s="318"/>
      <c r="AC90" s="245"/>
      <c r="AD90" s="245">
        <v>400</v>
      </c>
      <c r="AE90" s="245"/>
      <c r="AF90" s="245"/>
      <c r="AG90" s="245"/>
      <c r="AH90" s="108">
        <f t="shared" si="11"/>
        <v>400</v>
      </c>
      <c r="AI90" s="272"/>
      <c r="AJ90" s="351"/>
      <c r="AK90" s="272"/>
      <c r="AL90" s="351"/>
      <c r="AM90" s="272"/>
      <c r="AN90" s="351"/>
      <c r="AO90" s="272"/>
      <c r="AP90" s="351"/>
      <c r="AQ90" s="245"/>
      <c r="AR90" s="351"/>
      <c r="AS90" s="245"/>
      <c r="AT90" s="351"/>
      <c r="AU90" s="245">
        <f>AD90</f>
        <v>400</v>
      </c>
      <c r="AV90" s="351" t="s">
        <v>234</v>
      </c>
      <c r="AW90" s="245"/>
      <c r="AX90" s="351"/>
      <c r="AY90" s="245"/>
      <c r="AZ90" s="351"/>
      <c r="BA90" s="245"/>
      <c r="BB90" s="351"/>
      <c r="BC90" s="245"/>
      <c r="BD90" s="351"/>
      <c r="BE90" s="245"/>
      <c r="BF90" s="351"/>
      <c r="BG90" s="245"/>
      <c r="BH90" s="351"/>
      <c r="BI90" s="245"/>
      <c r="BJ90" s="351"/>
      <c r="BK90" s="404">
        <f t="shared" si="12"/>
        <v>400</v>
      </c>
      <c r="BL90" s="28"/>
      <c r="BM90" s="57"/>
      <c r="BN90" s="50"/>
      <c r="BO90" s="50"/>
      <c r="BP90" s="108"/>
      <c r="BQ90" s="50"/>
      <c r="BR90" s="410"/>
      <c r="BS90" s="410"/>
      <c r="BT90" s="57"/>
      <c r="BU90" s="50"/>
      <c r="BV90" s="50"/>
      <c r="BW90" s="108"/>
      <c r="BX90" s="50"/>
      <c r="BY90" s="410"/>
      <c r="BZ90" s="410"/>
      <c r="CA90" s="57"/>
      <c r="CB90" s="50"/>
      <c r="CC90" s="50"/>
      <c r="CD90" s="108"/>
      <c r="CE90" s="50"/>
      <c r="CF90" s="410"/>
      <c r="CG90" s="410"/>
      <c r="CH90" s="57"/>
      <c r="CI90" s="50"/>
      <c r="CJ90" s="50"/>
      <c r="CK90" s="108"/>
      <c r="CL90" s="50"/>
      <c r="CM90" s="410"/>
      <c r="CN90" s="410"/>
      <c r="CO90" s="57"/>
      <c r="CP90" s="50"/>
      <c r="CQ90" s="50"/>
      <c r="CR90" s="108"/>
      <c r="CS90" s="50"/>
      <c r="CT90" s="410"/>
      <c r="CU90" s="410"/>
      <c r="CV90" s="57"/>
      <c r="CW90" s="50"/>
      <c r="CX90" s="50"/>
      <c r="CY90" s="108"/>
      <c r="CZ90" s="50"/>
      <c r="DA90" s="410"/>
      <c r="DB90" s="410"/>
    </row>
    <row r="91" spans="2:106" ht="153">
      <c r="B91" s="448"/>
      <c r="C91" s="459"/>
      <c r="D91" s="203" t="s">
        <v>371</v>
      </c>
      <c r="E91" s="294">
        <v>1.1900000000000001E-2</v>
      </c>
      <c r="F91" s="227" t="s">
        <v>247</v>
      </c>
      <c r="G91" s="238" t="s">
        <v>747</v>
      </c>
      <c r="H91" s="238" t="s">
        <v>748</v>
      </c>
      <c r="I91" s="238" t="s">
        <v>749</v>
      </c>
      <c r="J91" s="239" t="s">
        <v>750</v>
      </c>
      <c r="K91" s="314">
        <v>44941</v>
      </c>
      <c r="L91" s="314">
        <v>45291</v>
      </c>
      <c r="M91" s="315" t="s">
        <v>154</v>
      </c>
      <c r="N91" s="315" t="s">
        <v>751</v>
      </c>
      <c r="O91" s="238" t="s">
        <v>752</v>
      </c>
      <c r="P91" s="315" t="s">
        <v>155</v>
      </c>
      <c r="Q91" s="316">
        <v>0</v>
      </c>
      <c r="R91" s="317">
        <v>2022</v>
      </c>
      <c r="S91" s="316"/>
      <c r="T91" s="316">
        <v>1</v>
      </c>
      <c r="U91" s="316"/>
      <c r="V91" s="316"/>
      <c r="W91" s="316"/>
      <c r="X91" s="316"/>
      <c r="Y91" s="316"/>
      <c r="Z91" s="316">
        <v>1</v>
      </c>
      <c r="AA91" s="245"/>
      <c r="AB91" s="245">
        <v>281</v>
      </c>
      <c r="AC91" s="245"/>
      <c r="AD91" s="245"/>
      <c r="AE91" s="245"/>
      <c r="AF91" s="245"/>
      <c r="AG91" s="245"/>
      <c r="AH91" s="108">
        <f t="shared" si="11"/>
        <v>281</v>
      </c>
      <c r="AI91" s="272">
        <f>AA91</f>
        <v>0</v>
      </c>
      <c r="AJ91" s="351"/>
      <c r="AK91" s="272"/>
      <c r="AL91" s="351"/>
      <c r="AM91" s="272">
        <f>AB91</f>
        <v>281</v>
      </c>
      <c r="AN91" s="351" t="s">
        <v>228</v>
      </c>
      <c r="AO91" s="272"/>
      <c r="AP91" s="351"/>
      <c r="AQ91" s="245"/>
      <c r="AR91" s="351"/>
      <c r="AS91" s="245"/>
      <c r="AT91" s="351"/>
      <c r="AU91" s="245"/>
      <c r="AV91" s="351"/>
      <c r="AW91" s="245"/>
      <c r="AX91" s="351"/>
      <c r="AY91" s="245"/>
      <c r="AZ91" s="351"/>
      <c r="BA91" s="245"/>
      <c r="BB91" s="351"/>
      <c r="BC91" s="245"/>
      <c r="BD91" s="351"/>
      <c r="BE91" s="245"/>
      <c r="BF91" s="351"/>
      <c r="BG91" s="245"/>
      <c r="BH91" s="351"/>
      <c r="BI91" s="245"/>
      <c r="BJ91" s="351"/>
      <c r="BK91" s="404">
        <f t="shared" si="12"/>
        <v>281</v>
      </c>
      <c r="BL91" s="28"/>
      <c r="BM91" s="57"/>
      <c r="BN91" s="50"/>
      <c r="BO91" s="50"/>
      <c r="BP91" s="108"/>
      <c r="BQ91" s="50"/>
      <c r="BR91" s="410"/>
      <c r="BS91" s="410"/>
      <c r="BT91" s="57"/>
      <c r="BU91" s="50"/>
      <c r="BV91" s="50"/>
      <c r="BW91" s="108"/>
      <c r="BX91" s="50"/>
      <c r="BY91" s="410"/>
      <c r="BZ91" s="410"/>
      <c r="CA91" s="57"/>
      <c r="CB91" s="50"/>
      <c r="CC91" s="50"/>
      <c r="CD91" s="108"/>
      <c r="CE91" s="50"/>
      <c r="CF91" s="410"/>
      <c r="CG91" s="410"/>
      <c r="CH91" s="57"/>
      <c r="CI91" s="50"/>
      <c r="CJ91" s="50"/>
      <c r="CK91" s="108"/>
      <c r="CL91" s="50"/>
      <c r="CM91" s="410"/>
      <c r="CN91" s="410"/>
      <c r="CO91" s="57"/>
      <c r="CP91" s="50"/>
      <c r="CQ91" s="50"/>
      <c r="CR91" s="108"/>
      <c r="CS91" s="50"/>
      <c r="CT91" s="410"/>
      <c r="CU91" s="410"/>
      <c r="CV91" s="57"/>
      <c r="CW91" s="50"/>
      <c r="CX91" s="50"/>
      <c r="CY91" s="108"/>
      <c r="CZ91" s="50"/>
      <c r="DA91" s="410"/>
      <c r="DB91" s="410"/>
    </row>
    <row r="92" spans="2:106" ht="165.75">
      <c r="B92" s="448"/>
      <c r="C92" s="459"/>
      <c r="D92" s="203" t="s">
        <v>372</v>
      </c>
      <c r="E92" s="294">
        <v>1.1900000000000001E-2</v>
      </c>
      <c r="F92" s="227" t="s">
        <v>247</v>
      </c>
      <c r="G92" s="238" t="s">
        <v>753</v>
      </c>
      <c r="H92" s="238" t="s">
        <v>754</v>
      </c>
      <c r="I92" s="261" t="s">
        <v>755</v>
      </c>
      <c r="J92" s="239" t="s">
        <v>756</v>
      </c>
      <c r="K92" s="247">
        <v>44927</v>
      </c>
      <c r="L92" s="247">
        <v>45657</v>
      </c>
      <c r="M92" s="315" t="s">
        <v>154</v>
      </c>
      <c r="N92" s="248" t="s">
        <v>757</v>
      </c>
      <c r="O92" s="248" t="s">
        <v>758</v>
      </c>
      <c r="P92" s="315" t="s">
        <v>155</v>
      </c>
      <c r="Q92" s="316">
        <v>0</v>
      </c>
      <c r="R92" s="317">
        <v>2021</v>
      </c>
      <c r="S92" s="139"/>
      <c r="T92" s="316">
        <v>0.3</v>
      </c>
      <c r="U92" s="316">
        <v>1</v>
      </c>
      <c r="V92" s="316"/>
      <c r="W92" s="316"/>
      <c r="X92" s="316"/>
      <c r="Y92" s="316"/>
      <c r="Z92" s="316">
        <v>1</v>
      </c>
      <c r="AA92" s="318"/>
      <c r="AB92" s="350">
        <v>150</v>
      </c>
      <c r="AC92" s="350">
        <v>150</v>
      </c>
      <c r="AD92" s="318"/>
      <c r="AE92" s="318"/>
      <c r="AF92" s="318"/>
      <c r="AG92" s="318"/>
      <c r="AH92" s="108">
        <f t="shared" si="11"/>
        <v>300</v>
      </c>
      <c r="AI92" s="272"/>
      <c r="AJ92" s="317"/>
      <c r="AK92" s="272"/>
      <c r="AL92" s="317"/>
      <c r="AM92" s="272">
        <v>150</v>
      </c>
      <c r="AN92" s="397" t="s">
        <v>224</v>
      </c>
      <c r="AO92" s="272"/>
      <c r="AP92" s="317"/>
      <c r="AQ92" s="350">
        <v>150</v>
      </c>
      <c r="AR92" s="397" t="s">
        <v>224</v>
      </c>
      <c r="AS92" s="318"/>
      <c r="AT92" s="317"/>
      <c r="AU92" s="318"/>
      <c r="AV92" s="317"/>
      <c r="AW92" s="318"/>
      <c r="AX92" s="317"/>
      <c r="AY92" s="318"/>
      <c r="AZ92" s="317"/>
      <c r="BA92" s="318"/>
      <c r="BB92" s="317"/>
      <c r="BC92" s="318"/>
      <c r="BD92" s="317"/>
      <c r="BE92" s="318"/>
      <c r="BF92" s="317"/>
      <c r="BG92" s="245"/>
      <c r="BH92" s="351"/>
      <c r="BI92" s="245"/>
      <c r="BJ92" s="351"/>
      <c r="BK92" s="404">
        <f t="shared" si="12"/>
        <v>300</v>
      </c>
      <c r="BL92" s="28"/>
      <c r="BM92" s="57"/>
      <c r="BN92" s="50"/>
      <c r="BO92" s="50"/>
      <c r="BP92" s="108"/>
      <c r="BQ92" s="50"/>
      <c r="BR92" s="410"/>
      <c r="BS92" s="410"/>
      <c r="BT92" s="57"/>
      <c r="BU92" s="50"/>
      <c r="BV92" s="50"/>
      <c r="BW92" s="108"/>
      <c r="BX92" s="50"/>
      <c r="BY92" s="410"/>
      <c r="BZ92" s="410"/>
      <c r="CA92" s="57"/>
      <c r="CB92" s="50"/>
      <c r="CC92" s="50"/>
      <c r="CD92" s="108"/>
      <c r="CE92" s="50"/>
      <c r="CF92" s="410"/>
      <c r="CG92" s="410"/>
      <c r="CH92" s="57"/>
      <c r="CI92" s="50"/>
      <c r="CJ92" s="50"/>
      <c r="CK92" s="108"/>
      <c r="CL92" s="50"/>
      <c r="CM92" s="410"/>
      <c r="CN92" s="410"/>
      <c r="CO92" s="57"/>
      <c r="CP92" s="50"/>
      <c r="CQ92" s="50"/>
      <c r="CR92" s="108"/>
      <c r="CS92" s="50"/>
      <c r="CT92" s="410"/>
      <c r="CU92" s="410"/>
      <c r="CV92" s="57"/>
      <c r="CW92" s="50"/>
      <c r="CX92" s="50"/>
      <c r="CY92" s="108"/>
      <c r="CZ92" s="50"/>
      <c r="DA92" s="410"/>
      <c r="DB92" s="410"/>
    </row>
    <row r="93" spans="2:106" ht="127.5">
      <c r="B93" s="448"/>
      <c r="C93" s="459"/>
      <c r="D93" s="203" t="s">
        <v>373</v>
      </c>
      <c r="E93" s="294">
        <v>1.1900000000000001E-2</v>
      </c>
      <c r="F93" s="227" t="s">
        <v>247</v>
      </c>
      <c r="G93" s="238" t="s">
        <v>759</v>
      </c>
      <c r="H93" s="261" t="s">
        <v>760</v>
      </c>
      <c r="I93" s="261" t="s">
        <v>761</v>
      </c>
      <c r="J93" s="239" t="s">
        <v>762</v>
      </c>
      <c r="K93" s="314">
        <v>44927</v>
      </c>
      <c r="L93" s="247">
        <v>45657</v>
      </c>
      <c r="M93" s="315" t="s">
        <v>154</v>
      </c>
      <c r="N93" s="248" t="s">
        <v>763</v>
      </c>
      <c r="O93" s="248" t="s">
        <v>764</v>
      </c>
      <c r="P93" s="315" t="s">
        <v>155</v>
      </c>
      <c r="Q93" s="316">
        <v>0</v>
      </c>
      <c r="R93" s="317">
        <v>2022</v>
      </c>
      <c r="S93" s="316"/>
      <c r="T93" s="316">
        <v>0.3</v>
      </c>
      <c r="U93" s="316">
        <v>1</v>
      </c>
      <c r="V93" s="316"/>
      <c r="W93" s="316"/>
      <c r="X93" s="316"/>
      <c r="Y93" s="316"/>
      <c r="Z93" s="316">
        <v>1</v>
      </c>
      <c r="AA93" s="318"/>
      <c r="AB93" s="350">
        <v>200</v>
      </c>
      <c r="AC93" s="350">
        <v>200</v>
      </c>
      <c r="AD93" s="318"/>
      <c r="AE93" s="318"/>
      <c r="AF93" s="318"/>
      <c r="AG93" s="318"/>
      <c r="AH93" s="108">
        <f t="shared" si="11"/>
        <v>400</v>
      </c>
      <c r="AI93" s="272"/>
      <c r="AJ93" s="317"/>
      <c r="AK93" s="272"/>
      <c r="AL93" s="317"/>
      <c r="AM93" s="272">
        <v>200</v>
      </c>
      <c r="AN93" s="397" t="s">
        <v>224</v>
      </c>
      <c r="AO93" s="272"/>
      <c r="AP93" s="317"/>
      <c r="AQ93" s="350">
        <v>200</v>
      </c>
      <c r="AR93" s="397" t="s">
        <v>224</v>
      </c>
      <c r="AS93" s="318"/>
      <c r="AT93" s="317"/>
      <c r="AU93" s="318"/>
      <c r="AV93" s="317"/>
      <c r="AW93" s="318"/>
      <c r="AX93" s="317"/>
      <c r="AY93" s="318"/>
      <c r="AZ93" s="317"/>
      <c r="BA93" s="318"/>
      <c r="BB93" s="317"/>
      <c r="BC93" s="318"/>
      <c r="BD93" s="317"/>
      <c r="BE93" s="318"/>
      <c r="BF93" s="317"/>
      <c r="BG93" s="245"/>
      <c r="BH93" s="351"/>
      <c r="BI93" s="245"/>
      <c r="BJ93" s="351"/>
      <c r="BK93" s="404">
        <f t="shared" si="12"/>
        <v>400</v>
      </c>
      <c r="BL93" s="28"/>
      <c r="BM93" s="57"/>
      <c r="BN93" s="50"/>
      <c r="BO93" s="50"/>
      <c r="BP93" s="108"/>
      <c r="BQ93" s="50"/>
      <c r="BR93" s="410"/>
      <c r="BS93" s="410"/>
      <c r="BT93" s="57"/>
      <c r="BU93" s="50"/>
      <c r="BV93" s="50"/>
      <c r="BW93" s="108"/>
      <c r="BX93" s="50"/>
      <c r="BY93" s="410"/>
      <c r="BZ93" s="410"/>
      <c r="CA93" s="57"/>
      <c r="CB93" s="50"/>
      <c r="CC93" s="50"/>
      <c r="CD93" s="108"/>
      <c r="CE93" s="50"/>
      <c r="CF93" s="410"/>
      <c r="CG93" s="410"/>
      <c r="CH93" s="57"/>
      <c r="CI93" s="50"/>
      <c r="CJ93" s="50"/>
      <c r="CK93" s="108"/>
      <c r="CL93" s="50"/>
      <c r="CM93" s="410"/>
      <c r="CN93" s="410"/>
      <c r="CO93" s="57"/>
      <c r="CP93" s="50"/>
      <c r="CQ93" s="50"/>
      <c r="CR93" s="108"/>
      <c r="CS93" s="50"/>
      <c r="CT93" s="410"/>
      <c r="CU93" s="410"/>
      <c r="CV93" s="57"/>
      <c r="CW93" s="50"/>
      <c r="CX93" s="50"/>
      <c r="CY93" s="108"/>
      <c r="CZ93" s="50"/>
      <c r="DA93" s="410"/>
      <c r="DB93" s="410"/>
    </row>
    <row r="94" spans="2:106" ht="114.75">
      <c r="B94" s="448"/>
      <c r="C94" s="459"/>
      <c r="D94" s="203" t="s">
        <v>374</v>
      </c>
      <c r="E94" s="294">
        <v>1.1900000000000001E-2</v>
      </c>
      <c r="F94" s="227" t="s">
        <v>247</v>
      </c>
      <c r="G94" s="238" t="s">
        <v>390</v>
      </c>
      <c r="H94" s="261" t="s">
        <v>489</v>
      </c>
      <c r="I94" s="261" t="s">
        <v>490</v>
      </c>
      <c r="J94" s="239" t="s">
        <v>491</v>
      </c>
      <c r="K94" s="314">
        <v>44713</v>
      </c>
      <c r="L94" s="314">
        <v>45291</v>
      </c>
      <c r="M94" s="315" t="s">
        <v>154</v>
      </c>
      <c r="N94" s="315" t="s">
        <v>765</v>
      </c>
      <c r="O94" s="238" t="s">
        <v>766</v>
      </c>
      <c r="P94" s="315" t="s">
        <v>155</v>
      </c>
      <c r="Q94" s="316">
        <v>0</v>
      </c>
      <c r="R94" s="317">
        <v>2022</v>
      </c>
      <c r="S94" s="316">
        <v>0.3</v>
      </c>
      <c r="T94" s="316">
        <v>1</v>
      </c>
      <c r="U94" s="316"/>
      <c r="V94" s="316"/>
      <c r="W94" s="316"/>
      <c r="X94" s="316"/>
      <c r="Y94" s="316"/>
      <c r="Z94" s="316">
        <v>1</v>
      </c>
      <c r="AA94" s="318">
        <v>70</v>
      </c>
      <c r="AB94" s="318">
        <v>120</v>
      </c>
      <c r="AC94" s="318"/>
      <c r="AD94" s="318"/>
      <c r="AE94" s="318"/>
      <c r="AF94" s="318"/>
      <c r="AG94" s="318"/>
      <c r="AH94" s="108">
        <f t="shared" si="11"/>
        <v>190</v>
      </c>
      <c r="AI94" s="272">
        <f t="shared" ref="AI94:AI96" si="13">AA94</f>
        <v>70</v>
      </c>
      <c r="AJ94" s="397" t="s">
        <v>222</v>
      </c>
      <c r="AK94" s="272"/>
      <c r="AL94" s="317"/>
      <c r="AM94" s="272">
        <f t="shared" ref="AM94:AM102" si="14">AB94</f>
        <v>120</v>
      </c>
      <c r="AN94" s="397" t="s">
        <v>224</v>
      </c>
      <c r="AO94" s="272"/>
      <c r="AP94" s="317"/>
      <c r="AQ94" s="318"/>
      <c r="AR94" s="317"/>
      <c r="AS94" s="318"/>
      <c r="AT94" s="317"/>
      <c r="AU94" s="318"/>
      <c r="AV94" s="317"/>
      <c r="AW94" s="318"/>
      <c r="AX94" s="317"/>
      <c r="AY94" s="318"/>
      <c r="AZ94" s="317"/>
      <c r="BA94" s="318"/>
      <c r="BB94" s="317"/>
      <c r="BC94" s="318"/>
      <c r="BD94" s="317"/>
      <c r="BE94" s="318"/>
      <c r="BF94" s="317"/>
      <c r="BG94" s="245"/>
      <c r="BH94" s="351"/>
      <c r="BI94" s="245"/>
      <c r="BJ94" s="351"/>
      <c r="BK94" s="404">
        <f t="shared" si="12"/>
        <v>190</v>
      </c>
      <c r="BL94" s="28"/>
      <c r="BM94" s="57"/>
      <c r="BN94" s="50"/>
      <c r="BO94" s="50"/>
      <c r="BP94" s="108"/>
      <c r="BQ94" s="50"/>
      <c r="BR94" s="410"/>
      <c r="BS94" s="410"/>
      <c r="BT94" s="57"/>
      <c r="BU94" s="50"/>
      <c r="BV94" s="50"/>
      <c r="BW94" s="108"/>
      <c r="BX94" s="50"/>
      <c r="BY94" s="410"/>
      <c r="BZ94" s="410"/>
      <c r="CA94" s="57"/>
      <c r="CB94" s="50"/>
      <c r="CC94" s="50"/>
      <c r="CD94" s="108"/>
      <c r="CE94" s="50"/>
      <c r="CF94" s="410"/>
      <c r="CG94" s="410"/>
      <c r="CH94" s="57"/>
      <c r="CI94" s="50"/>
      <c r="CJ94" s="50"/>
      <c r="CK94" s="108"/>
      <c r="CL94" s="50"/>
      <c r="CM94" s="410"/>
      <c r="CN94" s="410"/>
      <c r="CO94" s="57"/>
      <c r="CP94" s="50"/>
      <c r="CQ94" s="50"/>
      <c r="CR94" s="108"/>
      <c r="CS94" s="50"/>
      <c r="CT94" s="410"/>
      <c r="CU94" s="410"/>
      <c r="CV94" s="57"/>
      <c r="CW94" s="50"/>
      <c r="CX94" s="50"/>
      <c r="CY94" s="108"/>
      <c r="CZ94" s="50"/>
      <c r="DA94" s="410"/>
      <c r="DB94" s="410"/>
    </row>
    <row r="95" spans="2:106" ht="114.75">
      <c r="B95" s="448"/>
      <c r="C95" s="459"/>
      <c r="D95" s="203" t="s">
        <v>375</v>
      </c>
      <c r="E95" s="294">
        <v>1.1900000000000001E-2</v>
      </c>
      <c r="F95" s="227" t="s">
        <v>247</v>
      </c>
      <c r="G95" s="238" t="s">
        <v>390</v>
      </c>
      <c r="H95" s="260" t="s">
        <v>489</v>
      </c>
      <c r="I95" s="261" t="s">
        <v>490</v>
      </c>
      <c r="J95" s="239" t="s">
        <v>491</v>
      </c>
      <c r="K95" s="314">
        <v>44805</v>
      </c>
      <c r="L95" s="314">
        <v>45657</v>
      </c>
      <c r="M95" s="315" t="s">
        <v>154</v>
      </c>
      <c r="N95" s="315" t="s">
        <v>767</v>
      </c>
      <c r="O95" s="238" t="s">
        <v>768</v>
      </c>
      <c r="P95" s="315" t="s">
        <v>155</v>
      </c>
      <c r="Q95" s="316">
        <v>0</v>
      </c>
      <c r="R95" s="317">
        <v>2022</v>
      </c>
      <c r="S95" s="316">
        <v>0.25</v>
      </c>
      <c r="T95" s="316">
        <v>0.5</v>
      </c>
      <c r="U95" s="316">
        <v>1</v>
      </c>
      <c r="V95" s="316"/>
      <c r="W95" s="316"/>
      <c r="X95" s="316"/>
      <c r="Y95" s="316"/>
      <c r="Z95" s="316">
        <v>1</v>
      </c>
      <c r="AA95" s="318">
        <v>26</v>
      </c>
      <c r="AB95" s="318">
        <v>72</v>
      </c>
      <c r="AC95" s="318">
        <v>78</v>
      </c>
      <c r="AD95" s="318"/>
      <c r="AE95" s="318"/>
      <c r="AF95" s="318"/>
      <c r="AG95" s="318"/>
      <c r="AH95" s="108">
        <f t="shared" si="11"/>
        <v>176</v>
      </c>
      <c r="AI95" s="272">
        <f t="shared" si="13"/>
        <v>26</v>
      </c>
      <c r="AJ95" s="397" t="s">
        <v>222</v>
      </c>
      <c r="AK95" s="272"/>
      <c r="AL95" s="317"/>
      <c r="AM95" s="272">
        <f t="shared" si="14"/>
        <v>72</v>
      </c>
      <c r="AN95" s="397" t="s">
        <v>224</v>
      </c>
      <c r="AO95" s="398"/>
      <c r="AP95" s="397"/>
      <c r="AQ95" s="350">
        <f>AC95</f>
        <v>78</v>
      </c>
      <c r="AR95" s="397" t="s">
        <v>224</v>
      </c>
      <c r="AS95" s="318"/>
      <c r="AT95" s="317"/>
      <c r="AU95" s="318"/>
      <c r="AV95" s="317"/>
      <c r="AW95" s="318"/>
      <c r="AX95" s="317"/>
      <c r="AY95" s="318"/>
      <c r="AZ95" s="317"/>
      <c r="BA95" s="318"/>
      <c r="BB95" s="317"/>
      <c r="BC95" s="318"/>
      <c r="BD95" s="317"/>
      <c r="BE95" s="318"/>
      <c r="BF95" s="317"/>
      <c r="BG95" s="245"/>
      <c r="BH95" s="351"/>
      <c r="BI95" s="245"/>
      <c r="BJ95" s="351"/>
      <c r="BK95" s="404">
        <f t="shared" si="12"/>
        <v>176</v>
      </c>
      <c r="BL95" s="28"/>
      <c r="BM95" s="57"/>
      <c r="BN95" s="50"/>
      <c r="BO95" s="50"/>
      <c r="BP95" s="108"/>
      <c r="BQ95" s="50"/>
      <c r="BR95" s="410"/>
      <c r="BS95" s="410"/>
      <c r="BT95" s="57"/>
      <c r="BU95" s="50"/>
      <c r="BV95" s="50"/>
      <c r="BW95" s="108"/>
      <c r="BX95" s="50"/>
      <c r="BY95" s="410"/>
      <c r="BZ95" s="410"/>
      <c r="CA95" s="57"/>
      <c r="CB95" s="50"/>
      <c r="CC95" s="50"/>
      <c r="CD95" s="108"/>
      <c r="CE95" s="50"/>
      <c r="CF95" s="410"/>
      <c r="CG95" s="410"/>
      <c r="CH95" s="57"/>
      <c r="CI95" s="50"/>
      <c r="CJ95" s="50"/>
      <c r="CK95" s="108"/>
      <c r="CL95" s="50"/>
      <c r="CM95" s="410"/>
      <c r="CN95" s="410"/>
      <c r="CO95" s="57"/>
      <c r="CP95" s="50"/>
      <c r="CQ95" s="50"/>
      <c r="CR95" s="108"/>
      <c r="CS95" s="50"/>
      <c r="CT95" s="410"/>
      <c r="CU95" s="410"/>
      <c r="CV95" s="57"/>
      <c r="CW95" s="50"/>
      <c r="CX95" s="50"/>
      <c r="CY95" s="108"/>
      <c r="CZ95" s="50"/>
      <c r="DA95" s="410"/>
      <c r="DB95" s="410"/>
    </row>
    <row r="96" spans="2:106" ht="165.75">
      <c r="B96" s="448"/>
      <c r="C96" s="459"/>
      <c r="D96" s="203" t="s">
        <v>376</v>
      </c>
      <c r="E96" s="294">
        <v>1.1900000000000001E-2</v>
      </c>
      <c r="F96" s="227" t="s">
        <v>247</v>
      </c>
      <c r="G96" s="238" t="s">
        <v>769</v>
      </c>
      <c r="H96" s="261" t="s">
        <v>770</v>
      </c>
      <c r="I96" s="261" t="s">
        <v>771</v>
      </c>
      <c r="J96" s="239" t="s">
        <v>772</v>
      </c>
      <c r="K96" s="314">
        <v>44713</v>
      </c>
      <c r="L96" s="314">
        <v>45291</v>
      </c>
      <c r="M96" s="315" t="s">
        <v>154</v>
      </c>
      <c r="N96" s="315" t="s">
        <v>773</v>
      </c>
      <c r="O96" s="238" t="s">
        <v>774</v>
      </c>
      <c r="P96" s="315" t="s">
        <v>155</v>
      </c>
      <c r="Q96" s="316">
        <v>0</v>
      </c>
      <c r="R96" s="317">
        <v>2021</v>
      </c>
      <c r="S96" s="316">
        <v>0.4</v>
      </c>
      <c r="T96" s="316">
        <v>1</v>
      </c>
      <c r="U96" s="316"/>
      <c r="V96" s="316"/>
      <c r="W96" s="316"/>
      <c r="X96" s="316"/>
      <c r="Y96" s="316"/>
      <c r="Z96" s="316">
        <v>1</v>
      </c>
      <c r="AA96" s="318">
        <v>72</v>
      </c>
      <c r="AB96" s="318">
        <v>90</v>
      </c>
      <c r="AC96" s="318"/>
      <c r="AD96" s="318"/>
      <c r="AE96" s="318"/>
      <c r="AF96" s="318"/>
      <c r="AG96" s="318"/>
      <c r="AH96" s="108">
        <f t="shared" si="11"/>
        <v>162</v>
      </c>
      <c r="AI96" s="272">
        <f t="shared" si="13"/>
        <v>72</v>
      </c>
      <c r="AJ96" s="397" t="s">
        <v>222</v>
      </c>
      <c r="AK96" s="272"/>
      <c r="AL96" s="317"/>
      <c r="AM96" s="272">
        <f t="shared" si="14"/>
        <v>90</v>
      </c>
      <c r="AN96" s="397" t="s">
        <v>224</v>
      </c>
      <c r="AO96" s="398"/>
      <c r="AP96" s="397"/>
      <c r="AQ96" s="350"/>
      <c r="AR96" s="397"/>
      <c r="AS96" s="318"/>
      <c r="AT96" s="317"/>
      <c r="AU96" s="318"/>
      <c r="AV96" s="317"/>
      <c r="AW96" s="318"/>
      <c r="AX96" s="317"/>
      <c r="AY96" s="318"/>
      <c r="AZ96" s="317"/>
      <c r="BA96" s="318"/>
      <c r="BB96" s="317"/>
      <c r="BC96" s="318"/>
      <c r="BD96" s="317"/>
      <c r="BE96" s="318"/>
      <c r="BF96" s="317"/>
      <c r="BG96" s="245"/>
      <c r="BH96" s="351"/>
      <c r="BI96" s="245"/>
      <c r="BJ96" s="351"/>
      <c r="BK96" s="404">
        <f t="shared" si="12"/>
        <v>162</v>
      </c>
      <c r="BL96" s="28"/>
      <c r="BM96" s="57"/>
      <c r="BN96" s="50"/>
      <c r="BO96" s="50"/>
      <c r="BP96" s="108"/>
      <c r="BQ96" s="50"/>
      <c r="BR96" s="410"/>
      <c r="BS96" s="410"/>
      <c r="BT96" s="57"/>
      <c r="BU96" s="50"/>
      <c r="BV96" s="50"/>
      <c r="BW96" s="108"/>
      <c r="BX96" s="50"/>
      <c r="BY96" s="410"/>
      <c r="BZ96" s="410"/>
      <c r="CA96" s="57"/>
      <c r="CB96" s="50"/>
      <c r="CC96" s="50"/>
      <c r="CD96" s="108"/>
      <c r="CE96" s="50"/>
      <c r="CF96" s="410"/>
      <c r="CG96" s="410"/>
      <c r="CH96" s="57"/>
      <c r="CI96" s="50"/>
      <c r="CJ96" s="50"/>
      <c r="CK96" s="108"/>
      <c r="CL96" s="50"/>
      <c r="CM96" s="410"/>
      <c r="CN96" s="410"/>
      <c r="CO96" s="57"/>
      <c r="CP96" s="50"/>
      <c r="CQ96" s="50"/>
      <c r="CR96" s="108"/>
      <c r="CS96" s="50"/>
      <c r="CT96" s="410"/>
      <c r="CU96" s="410"/>
      <c r="CV96" s="57"/>
      <c r="CW96" s="50"/>
      <c r="CX96" s="50"/>
      <c r="CY96" s="108"/>
      <c r="CZ96" s="50"/>
      <c r="DA96" s="410"/>
      <c r="DB96" s="410"/>
    </row>
    <row r="97" spans="1:106" ht="127.5">
      <c r="B97" s="448"/>
      <c r="C97" s="459"/>
      <c r="D97" s="203" t="s">
        <v>377</v>
      </c>
      <c r="E97" s="294">
        <v>1.1900000000000001E-2</v>
      </c>
      <c r="F97" s="227" t="s">
        <v>247</v>
      </c>
      <c r="G97" s="238" t="s">
        <v>390</v>
      </c>
      <c r="H97" s="261" t="s">
        <v>489</v>
      </c>
      <c r="I97" s="261" t="s">
        <v>490</v>
      </c>
      <c r="J97" s="239" t="s">
        <v>491</v>
      </c>
      <c r="K97" s="314">
        <v>44927</v>
      </c>
      <c r="L97" s="314">
        <v>45657</v>
      </c>
      <c r="M97" s="315" t="s">
        <v>154</v>
      </c>
      <c r="N97" s="315" t="s">
        <v>775</v>
      </c>
      <c r="O97" s="238" t="s">
        <v>776</v>
      </c>
      <c r="P97" s="315" t="s">
        <v>155</v>
      </c>
      <c r="Q97" s="316">
        <v>0</v>
      </c>
      <c r="R97" s="317">
        <v>2022</v>
      </c>
      <c r="S97" s="316"/>
      <c r="T97" s="316">
        <v>0.4</v>
      </c>
      <c r="U97" s="316">
        <v>1</v>
      </c>
      <c r="V97" s="316"/>
      <c r="W97" s="316"/>
      <c r="X97" s="316"/>
      <c r="Y97" s="316"/>
      <c r="Z97" s="316">
        <v>1</v>
      </c>
      <c r="AA97" s="318"/>
      <c r="AB97" s="318">
        <v>72</v>
      </c>
      <c r="AC97" s="318">
        <v>78</v>
      </c>
      <c r="AD97" s="318"/>
      <c r="AE97" s="318"/>
      <c r="AF97" s="318"/>
      <c r="AG97" s="318"/>
      <c r="AH97" s="108">
        <f t="shared" si="11"/>
        <v>150</v>
      </c>
      <c r="AI97" s="272"/>
      <c r="AJ97" s="317"/>
      <c r="AK97" s="272"/>
      <c r="AL97" s="397"/>
      <c r="AM97" s="398">
        <f t="shared" si="14"/>
        <v>72</v>
      </c>
      <c r="AN97" s="397" t="s">
        <v>224</v>
      </c>
      <c r="AO97" s="398"/>
      <c r="AP97" s="397"/>
      <c r="AQ97" s="263">
        <v>78</v>
      </c>
      <c r="AR97" s="397" t="s">
        <v>224</v>
      </c>
      <c r="AS97" s="350"/>
      <c r="AT97" s="397"/>
      <c r="AU97" s="350"/>
      <c r="AV97" s="397"/>
      <c r="AW97" s="318"/>
      <c r="AX97" s="317"/>
      <c r="AY97" s="318"/>
      <c r="AZ97" s="317"/>
      <c r="BA97" s="318"/>
      <c r="BB97" s="317"/>
      <c r="BC97" s="318"/>
      <c r="BD97" s="317"/>
      <c r="BE97" s="318"/>
      <c r="BF97" s="317"/>
      <c r="BG97" s="245"/>
      <c r="BH97" s="351"/>
      <c r="BI97" s="245"/>
      <c r="BJ97" s="351"/>
      <c r="BK97" s="404">
        <f t="shared" si="12"/>
        <v>150</v>
      </c>
      <c r="BL97" s="28"/>
      <c r="BM97" s="57"/>
      <c r="BN97" s="50"/>
      <c r="BO97" s="50"/>
      <c r="BP97" s="108"/>
      <c r="BQ97" s="50"/>
      <c r="BR97" s="410"/>
      <c r="BS97" s="410"/>
      <c r="BT97" s="57"/>
      <c r="BU97" s="50"/>
      <c r="BV97" s="50"/>
      <c r="BW97" s="108"/>
      <c r="BX97" s="50"/>
      <c r="BY97" s="410"/>
      <c r="BZ97" s="410"/>
      <c r="CA97" s="57"/>
      <c r="CB97" s="50"/>
      <c r="CC97" s="50"/>
      <c r="CD97" s="108"/>
      <c r="CE97" s="50"/>
      <c r="CF97" s="410"/>
      <c r="CG97" s="410"/>
      <c r="CH97" s="57"/>
      <c r="CI97" s="50"/>
      <c r="CJ97" s="50"/>
      <c r="CK97" s="108"/>
      <c r="CL97" s="50"/>
      <c r="CM97" s="410"/>
      <c r="CN97" s="410"/>
      <c r="CO97" s="57"/>
      <c r="CP97" s="50"/>
      <c r="CQ97" s="50"/>
      <c r="CR97" s="108"/>
      <c r="CS97" s="50"/>
      <c r="CT97" s="410"/>
      <c r="CU97" s="410"/>
      <c r="CV97" s="57"/>
      <c r="CW97" s="50"/>
      <c r="CX97" s="50"/>
      <c r="CY97" s="108"/>
      <c r="CZ97" s="50"/>
      <c r="DA97" s="410"/>
      <c r="DB97" s="410"/>
    </row>
    <row r="98" spans="1:106" ht="178.5">
      <c r="B98" s="448"/>
      <c r="C98" s="459"/>
      <c r="D98" s="204" t="s">
        <v>378</v>
      </c>
      <c r="E98" s="294">
        <v>1.1900000000000001E-2</v>
      </c>
      <c r="F98" s="227" t="s">
        <v>247</v>
      </c>
      <c r="G98" s="238" t="s">
        <v>514</v>
      </c>
      <c r="H98" s="261" t="s">
        <v>489</v>
      </c>
      <c r="I98" s="261" t="s">
        <v>777</v>
      </c>
      <c r="J98" s="239" t="s">
        <v>491</v>
      </c>
      <c r="K98" s="314">
        <v>45292</v>
      </c>
      <c r="L98" s="314">
        <v>46022</v>
      </c>
      <c r="M98" s="315" t="s">
        <v>154</v>
      </c>
      <c r="N98" s="315" t="s">
        <v>778</v>
      </c>
      <c r="O98" s="238" t="s">
        <v>779</v>
      </c>
      <c r="P98" s="315" t="s">
        <v>155</v>
      </c>
      <c r="Q98" s="316">
        <v>0</v>
      </c>
      <c r="R98" s="351">
        <v>2022</v>
      </c>
      <c r="S98" s="352"/>
      <c r="T98" s="352"/>
      <c r="U98" s="352">
        <v>0.5</v>
      </c>
      <c r="V98" s="352">
        <v>1</v>
      </c>
      <c r="W98" s="352"/>
      <c r="X98" s="352"/>
      <c r="Y98" s="352"/>
      <c r="Z98" s="352">
        <v>1</v>
      </c>
      <c r="AA98" s="245"/>
      <c r="AB98" s="245"/>
      <c r="AC98" s="245">
        <v>62</v>
      </c>
      <c r="AD98" s="245">
        <v>135</v>
      </c>
      <c r="AE98" s="245"/>
      <c r="AF98" s="245"/>
      <c r="AG98" s="245"/>
      <c r="AH98" s="108">
        <f t="shared" si="11"/>
        <v>197</v>
      </c>
      <c r="AI98" s="272"/>
      <c r="AJ98" s="351"/>
      <c r="AK98" s="272"/>
      <c r="AL98" s="397"/>
      <c r="AM98" s="398"/>
      <c r="AN98" s="397"/>
      <c r="AO98" s="398"/>
      <c r="AP98" s="397"/>
      <c r="AQ98" s="245">
        <v>62</v>
      </c>
      <c r="AR98" s="397" t="s">
        <v>222</v>
      </c>
      <c r="AS98" s="350"/>
      <c r="AT98" s="397"/>
      <c r="AU98" s="245">
        <v>135</v>
      </c>
      <c r="AV98" s="397" t="s">
        <v>222</v>
      </c>
      <c r="AW98" s="399"/>
      <c r="AX98" s="400"/>
      <c r="AY98" s="399"/>
      <c r="AZ98" s="400"/>
      <c r="BA98" s="399"/>
      <c r="BB98" s="400"/>
      <c r="BC98" s="399"/>
      <c r="BD98" s="400"/>
      <c r="BE98" s="399"/>
      <c r="BF98" s="400"/>
      <c r="BG98" s="399"/>
      <c r="BH98" s="400"/>
      <c r="BI98" s="399"/>
      <c r="BJ98" s="400"/>
      <c r="BK98" s="404">
        <f t="shared" si="12"/>
        <v>197</v>
      </c>
      <c r="BL98" s="28"/>
      <c r="BM98" s="57"/>
      <c r="BN98" s="50"/>
      <c r="BO98" s="50"/>
      <c r="BP98" s="108"/>
      <c r="BQ98" s="50"/>
      <c r="BR98" s="410"/>
      <c r="BS98" s="410"/>
      <c r="BT98" s="57"/>
      <c r="BU98" s="50"/>
      <c r="BV98" s="50"/>
      <c r="BW98" s="108"/>
      <c r="BX98" s="50"/>
      <c r="BY98" s="410"/>
      <c r="BZ98" s="410"/>
      <c r="CA98" s="57"/>
      <c r="CB98" s="50"/>
      <c r="CC98" s="50"/>
      <c r="CD98" s="108"/>
      <c r="CE98" s="50"/>
      <c r="CF98" s="410"/>
      <c r="CG98" s="410"/>
      <c r="CH98" s="57"/>
      <c r="CI98" s="50"/>
      <c r="CJ98" s="50"/>
      <c r="CK98" s="108"/>
      <c r="CL98" s="50"/>
      <c r="CM98" s="410"/>
      <c r="CN98" s="410"/>
      <c r="CO98" s="57"/>
      <c r="CP98" s="50"/>
      <c r="CQ98" s="50"/>
      <c r="CR98" s="108"/>
      <c r="CS98" s="50"/>
      <c r="CT98" s="410"/>
      <c r="CU98" s="410"/>
      <c r="CV98" s="57"/>
      <c r="CW98" s="50"/>
      <c r="CX98" s="50"/>
      <c r="CY98" s="108"/>
      <c r="CZ98" s="50"/>
      <c r="DA98" s="410"/>
      <c r="DB98" s="410"/>
    </row>
    <row r="99" spans="1:106" ht="153">
      <c r="B99" s="448"/>
      <c r="C99" s="459"/>
      <c r="D99" s="203" t="s">
        <v>379</v>
      </c>
      <c r="E99" s="294">
        <v>1.1900000000000001E-2</v>
      </c>
      <c r="F99" s="227" t="s">
        <v>247</v>
      </c>
      <c r="G99" s="238" t="s">
        <v>514</v>
      </c>
      <c r="H99" s="261" t="s">
        <v>489</v>
      </c>
      <c r="I99" s="261" t="s">
        <v>490</v>
      </c>
      <c r="J99" s="239" t="s">
        <v>491</v>
      </c>
      <c r="K99" s="314">
        <v>44986</v>
      </c>
      <c r="L99" s="314">
        <v>45657</v>
      </c>
      <c r="M99" s="315" t="s">
        <v>154</v>
      </c>
      <c r="N99" s="315" t="s">
        <v>780</v>
      </c>
      <c r="O99" s="238" t="s">
        <v>781</v>
      </c>
      <c r="P99" s="315" t="s">
        <v>155</v>
      </c>
      <c r="Q99" s="316">
        <v>0</v>
      </c>
      <c r="R99" s="317">
        <v>2022</v>
      </c>
      <c r="S99" s="316"/>
      <c r="T99" s="316">
        <v>0.6</v>
      </c>
      <c r="U99" s="316">
        <v>1</v>
      </c>
      <c r="V99" s="316"/>
      <c r="W99" s="316"/>
      <c r="X99" s="316"/>
      <c r="Y99" s="316"/>
      <c r="Z99" s="316">
        <v>1</v>
      </c>
      <c r="AA99" s="318"/>
      <c r="AB99" s="318">
        <v>81</v>
      </c>
      <c r="AC99" s="318">
        <v>95</v>
      </c>
      <c r="AD99" s="318"/>
      <c r="AE99" s="318"/>
      <c r="AF99" s="318"/>
      <c r="AG99" s="318"/>
      <c r="AH99" s="108">
        <f t="shared" si="11"/>
        <v>176</v>
      </c>
      <c r="AI99" s="272"/>
      <c r="AJ99" s="317"/>
      <c r="AK99" s="272"/>
      <c r="AL99" s="317"/>
      <c r="AM99" s="272">
        <f t="shared" si="14"/>
        <v>81</v>
      </c>
      <c r="AN99" s="397" t="s">
        <v>224</v>
      </c>
      <c r="AO99" s="398"/>
      <c r="AP99" s="397"/>
      <c r="AQ99" s="108">
        <v>95</v>
      </c>
      <c r="AR99" s="397" t="s">
        <v>224</v>
      </c>
      <c r="AS99" s="350"/>
      <c r="AT99" s="397"/>
      <c r="AU99" s="350"/>
      <c r="AV99" s="397"/>
      <c r="AW99" s="108"/>
      <c r="AX99" s="27"/>
      <c r="AY99" s="108"/>
      <c r="AZ99" s="27"/>
      <c r="BA99" s="108"/>
      <c r="BB99" s="27"/>
      <c r="BC99" s="108"/>
      <c r="BD99" s="27"/>
      <c r="BE99" s="108"/>
      <c r="BF99" s="27"/>
      <c r="BG99" s="233"/>
      <c r="BH99" s="257"/>
      <c r="BI99" s="233"/>
      <c r="BJ99" s="257"/>
      <c r="BK99" s="404">
        <f t="shared" si="12"/>
        <v>176</v>
      </c>
      <c r="BL99" s="28"/>
      <c r="BM99" s="57"/>
      <c r="BN99" s="50"/>
      <c r="BO99" s="50"/>
      <c r="BP99" s="108"/>
      <c r="BQ99" s="50"/>
      <c r="BR99" s="410"/>
      <c r="BS99" s="410"/>
      <c r="BT99" s="57"/>
      <c r="BU99" s="50"/>
      <c r="BV99" s="50"/>
      <c r="BW99" s="108"/>
      <c r="BX99" s="50"/>
      <c r="BY99" s="410"/>
      <c r="BZ99" s="410"/>
      <c r="CA99" s="57"/>
      <c r="CB99" s="50"/>
      <c r="CC99" s="50"/>
      <c r="CD99" s="108"/>
      <c r="CE99" s="50"/>
      <c r="CF99" s="410"/>
      <c r="CG99" s="410"/>
      <c r="CH99" s="57"/>
      <c r="CI99" s="50"/>
      <c r="CJ99" s="50"/>
      <c r="CK99" s="108"/>
      <c r="CL99" s="50"/>
      <c r="CM99" s="410"/>
      <c r="CN99" s="410"/>
      <c r="CO99" s="57"/>
      <c r="CP99" s="50"/>
      <c r="CQ99" s="50"/>
      <c r="CR99" s="108"/>
      <c r="CS99" s="50"/>
      <c r="CT99" s="410"/>
      <c r="CU99" s="410"/>
      <c r="CV99" s="57"/>
      <c r="CW99" s="50"/>
      <c r="CX99" s="50"/>
      <c r="CY99" s="108"/>
      <c r="CZ99" s="50"/>
      <c r="DA99" s="410"/>
      <c r="DB99" s="410"/>
    </row>
    <row r="100" spans="1:106" ht="216.75">
      <c r="B100" s="448"/>
      <c r="C100" s="459"/>
      <c r="D100" s="205" t="s">
        <v>380</v>
      </c>
      <c r="E100" s="294">
        <v>1.1900000000000001E-2</v>
      </c>
      <c r="F100" s="227" t="s">
        <v>247</v>
      </c>
      <c r="G100" s="148" t="s">
        <v>502</v>
      </c>
      <c r="H100" s="261" t="s">
        <v>503</v>
      </c>
      <c r="I100" s="261" t="s">
        <v>504</v>
      </c>
      <c r="J100" s="239" t="s">
        <v>505</v>
      </c>
      <c r="K100" s="314">
        <v>44927</v>
      </c>
      <c r="L100" s="314">
        <v>46022</v>
      </c>
      <c r="M100" s="315" t="s">
        <v>154</v>
      </c>
      <c r="N100" s="353" t="s">
        <v>782</v>
      </c>
      <c r="O100" s="370" t="s">
        <v>783</v>
      </c>
      <c r="P100" s="353" t="s">
        <v>155</v>
      </c>
      <c r="Q100" s="354">
        <v>0</v>
      </c>
      <c r="R100" s="355">
        <v>2022</v>
      </c>
      <c r="S100" s="356"/>
      <c r="T100" s="356">
        <v>0.3</v>
      </c>
      <c r="U100" s="356">
        <v>0.6</v>
      </c>
      <c r="V100" s="356">
        <v>1</v>
      </c>
      <c r="W100" s="356"/>
      <c r="X100" s="356"/>
      <c r="Y100" s="352"/>
      <c r="Z100" s="352">
        <v>1</v>
      </c>
      <c r="AA100" s="318"/>
      <c r="AB100" s="318">
        <v>500</v>
      </c>
      <c r="AC100" s="318">
        <v>400</v>
      </c>
      <c r="AD100" s="318">
        <v>200</v>
      </c>
      <c r="AE100" s="245"/>
      <c r="AF100" s="245"/>
      <c r="AG100" s="245"/>
      <c r="AH100" s="108">
        <f t="shared" si="11"/>
        <v>1100</v>
      </c>
      <c r="AI100" s="272"/>
      <c r="AJ100" s="351"/>
      <c r="AK100" s="272"/>
      <c r="AL100" s="351"/>
      <c r="AM100" s="272">
        <f t="shared" si="14"/>
        <v>500</v>
      </c>
      <c r="AN100" s="397" t="s">
        <v>224</v>
      </c>
      <c r="AO100" s="398"/>
      <c r="AP100" s="397"/>
      <c r="AQ100" s="350">
        <f>AC100</f>
        <v>400</v>
      </c>
      <c r="AR100" s="397" t="s">
        <v>224</v>
      </c>
      <c r="AS100" s="350"/>
      <c r="AT100" s="397"/>
      <c r="AU100" s="350">
        <v>200</v>
      </c>
      <c r="AV100" s="397" t="s">
        <v>224</v>
      </c>
      <c r="AW100" s="233"/>
      <c r="AX100" s="257"/>
      <c r="AY100" s="233"/>
      <c r="AZ100" s="257"/>
      <c r="BA100" s="233"/>
      <c r="BB100" s="257"/>
      <c r="BC100" s="233"/>
      <c r="BD100" s="257"/>
      <c r="BE100" s="233"/>
      <c r="BF100" s="257"/>
      <c r="BG100" s="233"/>
      <c r="BH100" s="257"/>
      <c r="BI100" s="233"/>
      <c r="BJ100" s="257"/>
      <c r="BK100" s="404">
        <f t="shared" si="12"/>
        <v>1100</v>
      </c>
      <c r="BL100" s="28"/>
      <c r="BM100" s="57"/>
      <c r="BN100" s="50"/>
      <c r="BO100" s="50"/>
      <c r="BP100" s="108"/>
      <c r="BQ100" s="50"/>
      <c r="BR100" s="410"/>
      <c r="BS100" s="410"/>
      <c r="BT100" s="57"/>
      <c r="BU100" s="50"/>
      <c r="BV100" s="50"/>
      <c r="BW100" s="108"/>
      <c r="BX100" s="50"/>
      <c r="BY100" s="410"/>
      <c r="BZ100" s="410"/>
      <c r="CA100" s="57"/>
      <c r="CB100" s="50"/>
      <c r="CC100" s="50"/>
      <c r="CD100" s="108"/>
      <c r="CE100" s="50"/>
      <c r="CF100" s="410"/>
      <c r="CG100" s="410"/>
      <c r="CH100" s="57"/>
      <c r="CI100" s="50"/>
      <c r="CJ100" s="50"/>
      <c r="CK100" s="108"/>
      <c r="CL100" s="50"/>
      <c r="CM100" s="410"/>
      <c r="CN100" s="410"/>
      <c r="CO100" s="57"/>
      <c r="CP100" s="50"/>
      <c r="CQ100" s="50"/>
      <c r="CR100" s="108"/>
      <c r="CS100" s="50"/>
      <c r="CT100" s="410"/>
      <c r="CU100" s="410"/>
      <c r="CV100" s="57"/>
      <c r="CW100" s="50"/>
      <c r="CX100" s="50"/>
      <c r="CY100" s="108"/>
      <c r="CZ100" s="50"/>
      <c r="DA100" s="410"/>
      <c r="DB100" s="410"/>
    </row>
    <row r="101" spans="1:106" ht="127.5">
      <c r="B101" s="448"/>
      <c r="C101" s="459"/>
      <c r="D101" s="203" t="s">
        <v>381</v>
      </c>
      <c r="E101" s="294">
        <v>1.1900000000000001E-2</v>
      </c>
      <c r="F101" s="227" t="s">
        <v>247</v>
      </c>
      <c r="G101" s="238" t="s">
        <v>784</v>
      </c>
      <c r="H101" s="238" t="s">
        <v>785</v>
      </c>
      <c r="I101" s="238" t="s">
        <v>786</v>
      </c>
      <c r="J101" s="239" t="s">
        <v>787</v>
      </c>
      <c r="K101" s="314">
        <v>45078</v>
      </c>
      <c r="L101" s="314">
        <v>45657</v>
      </c>
      <c r="M101" s="315" t="s">
        <v>154</v>
      </c>
      <c r="N101" s="315" t="s">
        <v>788</v>
      </c>
      <c r="O101" s="315" t="s">
        <v>789</v>
      </c>
      <c r="P101" s="315" t="s">
        <v>155</v>
      </c>
      <c r="Q101" s="316">
        <v>0</v>
      </c>
      <c r="R101" s="317">
        <v>2022</v>
      </c>
      <c r="S101" s="316"/>
      <c r="T101" s="316">
        <v>0.4</v>
      </c>
      <c r="U101" s="316">
        <v>1</v>
      </c>
      <c r="V101" s="316"/>
      <c r="W101" s="316"/>
      <c r="X101" s="316"/>
      <c r="Y101" s="316"/>
      <c r="Z101" s="316">
        <v>1</v>
      </c>
      <c r="AA101" s="318"/>
      <c r="AB101" s="318">
        <v>324</v>
      </c>
      <c r="AC101" s="318">
        <v>340</v>
      </c>
      <c r="AD101" s="318"/>
      <c r="AE101" s="318"/>
      <c r="AF101" s="318"/>
      <c r="AG101" s="318"/>
      <c r="AH101" s="108">
        <f t="shared" si="11"/>
        <v>664</v>
      </c>
      <c r="AI101" s="272"/>
      <c r="AJ101" s="397"/>
      <c r="AK101" s="398"/>
      <c r="AL101" s="397"/>
      <c r="AM101" s="398">
        <f t="shared" si="14"/>
        <v>324</v>
      </c>
      <c r="AN101" s="397" t="s">
        <v>224</v>
      </c>
      <c r="AO101" s="398"/>
      <c r="AP101" s="397"/>
      <c r="AQ101" s="350">
        <f>AC101</f>
        <v>340</v>
      </c>
      <c r="AR101" s="397" t="s">
        <v>224</v>
      </c>
      <c r="AS101" s="350"/>
      <c r="AT101" s="397"/>
      <c r="AU101" s="350"/>
      <c r="AV101" s="397"/>
      <c r="AW101" s="108"/>
      <c r="AX101" s="27"/>
      <c r="AY101" s="108"/>
      <c r="AZ101" s="27"/>
      <c r="BA101" s="108"/>
      <c r="BB101" s="27"/>
      <c r="BC101" s="108"/>
      <c r="BD101" s="27"/>
      <c r="BE101" s="108"/>
      <c r="BF101" s="27"/>
      <c r="BG101" s="233"/>
      <c r="BH101" s="257"/>
      <c r="BI101" s="233"/>
      <c r="BJ101" s="257"/>
      <c r="BK101" s="404">
        <f t="shared" si="12"/>
        <v>664</v>
      </c>
      <c r="BL101" s="28"/>
      <c r="BM101" s="57"/>
      <c r="BN101" s="50"/>
      <c r="BO101" s="50"/>
      <c r="BP101" s="108"/>
      <c r="BQ101" s="50"/>
      <c r="BR101" s="410"/>
      <c r="BS101" s="410"/>
      <c r="BT101" s="57"/>
      <c r="BU101" s="50"/>
      <c r="BV101" s="50"/>
      <c r="BW101" s="108"/>
      <c r="BX101" s="50"/>
      <c r="BY101" s="410"/>
      <c r="BZ101" s="410"/>
      <c r="CA101" s="57"/>
      <c r="CB101" s="50"/>
      <c r="CC101" s="50"/>
      <c r="CD101" s="108"/>
      <c r="CE101" s="50"/>
      <c r="CF101" s="410"/>
      <c r="CG101" s="410"/>
      <c r="CH101" s="57"/>
      <c r="CI101" s="50"/>
      <c r="CJ101" s="50"/>
      <c r="CK101" s="108"/>
      <c r="CL101" s="50"/>
      <c r="CM101" s="410"/>
      <c r="CN101" s="410"/>
      <c r="CO101" s="57"/>
      <c r="CP101" s="50"/>
      <c r="CQ101" s="50"/>
      <c r="CR101" s="108"/>
      <c r="CS101" s="50"/>
      <c r="CT101" s="410"/>
      <c r="CU101" s="410"/>
      <c r="CV101" s="57"/>
      <c r="CW101" s="50"/>
      <c r="CX101" s="50"/>
      <c r="CY101" s="108"/>
      <c r="CZ101" s="50"/>
      <c r="DA101" s="410"/>
      <c r="DB101" s="410"/>
    </row>
    <row r="102" spans="1:106" ht="153">
      <c r="B102" s="448"/>
      <c r="C102" s="459"/>
      <c r="D102" s="203" t="s">
        <v>382</v>
      </c>
      <c r="E102" s="294">
        <v>1.1900000000000001E-2</v>
      </c>
      <c r="F102" s="227" t="s">
        <v>247</v>
      </c>
      <c r="G102" s="227" t="s">
        <v>390</v>
      </c>
      <c r="H102" s="261" t="s">
        <v>489</v>
      </c>
      <c r="I102" s="261" t="s">
        <v>490</v>
      </c>
      <c r="J102" s="239" t="s">
        <v>491</v>
      </c>
      <c r="K102" s="232">
        <v>45078</v>
      </c>
      <c r="L102" s="232">
        <v>46022</v>
      </c>
      <c r="M102" s="231" t="s">
        <v>154</v>
      </c>
      <c r="N102" s="231" t="s">
        <v>790</v>
      </c>
      <c r="O102" s="231" t="s">
        <v>791</v>
      </c>
      <c r="P102" s="231" t="s">
        <v>155</v>
      </c>
      <c r="Q102" s="316">
        <v>0</v>
      </c>
      <c r="R102" s="27">
        <v>2021</v>
      </c>
      <c r="S102" s="316"/>
      <c r="T102" s="50">
        <v>0.2</v>
      </c>
      <c r="U102" s="50">
        <v>0.6</v>
      </c>
      <c r="V102" s="316">
        <v>1</v>
      </c>
      <c r="W102" s="50"/>
      <c r="X102" s="50"/>
      <c r="Y102" s="50"/>
      <c r="Z102" s="316">
        <v>1</v>
      </c>
      <c r="AA102" s="108"/>
      <c r="AB102" s="108">
        <v>60</v>
      </c>
      <c r="AC102" s="108">
        <v>64</v>
      </c>
      <c r="AD102" s="108"/>
      <c r="AE102" s="108"/>
      <c r="AF102" s="108"/>
      <c r="AG102" s="108"/>
      <c r="AH102" s="108">
        <f t="shared" si="11"/>
        <v>124</v>
      </c>
      <c r="AI102" s="272"/>
      <c r="AJ102" s="384"/>
      <c r="AK102" s="398"/>
      <c r="AL102" s="384"/>
      <c r="AM102" s="398">
        <f t="shared" si="14"/>
        <v>60</v>
      </c>
      <c r="AN102" s="397" t="s">
        <v>224</v>
      </c>
      <c r="AO102" s="398"/>
      <c r="AP102" s="384"/>
      <c r="AQ102" s="350">
        <f>AC102</f>
        <v>64</v>
      </c>
      <c r="AR102" s="397" t="s">
        <v>224</v>
      </c>
      <c r="AS102" s="263"/>
      <c r="AT102" s="384"/>
      <c r="AU102" s="350"/>
      <c r="AV102" s="397" t="s">
        <v>226</v>
      </c>
      <c r="AW102" s="108"/>
      <c r="AX102" s="27"/>
      <c r="AY102" s="108"/>
      <c r="AZ102" s="27"/>
      <c r="BA102" s="108"/>
      <c r="BB102" s="27"/>
      <c r="BC102" s="108"/>
      <c r="BD102" s="27"/>
      <c r="BE102" s="108"/>
      <c r="BF102" s="27"/>
      <c r="BG102" s="233"/>
      <c r="BH102" s="257"/>
      <c r="BI102" s="233"/>
      <c r="BJ102" s="257"/>
      <c r="BK102" s="404">
        <f t="shared" si="12"/>
        <v>124</v>
      </c>
      <c r="BL102" s="28"/>
      <c r="BM102" s="57"/>
      <c r="BN102" s="50"/>
      <c r="BO102" s="50"/>
      <c r="BP102" s="108"/>
      <c r="BQ102" s="50"/>
      <c r="BR102" s="410"/>
      <c r="BS102" s="410"/>
      <c r="BT102" s="57"/>
      <c r="BU102" s="50"/>
      <c r="BV102" s="50"/>
      <c r="BW102" s="108"/>
      <c r="BX102" s="50"/>
      <c r="BY102" s="410"/>
      <c r="BZ102" s="410"/>
      <c r="CA102" s="57"/>
      <c r="CB102" s="50"/>
      <c r="CC102" s="50"/>
      <c r="CD102" s="108"/>
      <c r="CE102" s="50"/>
      <c r="CF102" s="410"/>
      <c r="CG102" s="410"/>
      <c r="CH102" s="57"/>
      <c r="CI102" s="50"/>
      <c r="CJ102" s="50"/>
      <c r="CK102" s="108"/>
      <c r="CL102" s="50"/>
      <c r="CM102" s="410"/>
      <c r="CN102" s="410"/>
      <c r="CO102" s="57"/>
      <c r="CP102" s="50"/>
      <c r="CQ102" s="50"/>
      <c r="CR102" s="108"/>
      <c r="CS102" s="50"/>
      <c r="CT102" s="410"/>
      <c r="CU102" s="410"/>
      <c r="CV102" s="57"/>
      <c r="CW102" s="50"/>
      <c r="CX102" s="50"/>
      <c r="CY102" s="108"/>
      <c r="CZ102" s="50"/>
      <c r="DA102" s="410"/>
      <c r="DB102" s="410"/>
    </row>
    <row r="103" spans="1:106" ht="140.25">
      <c r="B103" s="448"/>
      <c r="C103" s="459"/>
      <c r="D103" s="203" t="s">
        <v>383</v>
      </c>
      <c r="E103" s="294">
        <v>1.1900000000000001E-2</v>
      </c>
      <c r="F103" s="227" t="s">
        <v>247</v>
      </c>
      <c r="G103" s="227" t="s">
        <v>390</v>
      </c>
      <c r="H103" s="261" t="s">
        <v>489</v>
      </c>
      <c r="I103" s="261" t="s">
        <v>490</v>
      </c>
      <c r="J103" s="239" t="s">
        <v>491</v>
      </c>
      <c r="K103" s="232">
        <v>44713</v>
      </c>
      <c r="L103" s="232">
        <v>45078</v>
      </c>
      <c r="M103" s="231" t="s">
        <v>154</v>
      </c>
      <c r="N103" s="231" t="s">
        <v>792</v>
      </c>
      <c r="O103" s="231" t="s">
        <v>793</v>
      </c>
      <c r="P103" s="231" t="s">
        <v>155</v>
      </c>
      <c r="Q103" s="316">
        <v>0</v>
      </c>
      <c r="R103" s="27">
        <v>2021</v>
      </c>
      <c r="S103" s="50">
        <v>0.4</v>
      </c>
      <c r="T103" s="50">
        <v>1</v>
      </c>
      <c r="U103" s="50"/>
      <c r="V103" s="50"/>
      <c r="W103" s="50"/>
      <c r="X103" s="50"/>
      <c r="Y103" s="50"/>
      <c r="Z103" s="316">
        <v>1</v>
      </c>
      <c r="AA103" s="108">
        <v>50</v>
      </c>
      <c r="AB103" s="108">
        <v>50</v>
      </c>
      <c r="AC103" s="108"/>
      <c r="AD103" s="108"/>
      <c r="AE103" s="108"/>
      <c r="AF103" s="108"/>
      <c r="AG103" s="108"/>
      <c r="AH103" s="108">
        <f t="shared" si="11"/>
        <v>100</v>
      </c>
      <c r="AI103" s="272">
        <v>50</v>
      </c>
      <c r="AJ103" s="384" t="s">
        <v>222</v>
      </c>
      <c r="AK103" s="398"/>
      <c r="AL103" s="384"/>
      <c r="AM103" s="398">
        <v>50</v>
      </c>
      <c r="AN103" s="397" t="s">
        <v>224</v>
      </c>
      <c r="AO103" s="398"/>
      <c r="AP103" s="384"/>
      <c r="AQ103" s="350"/>
      <c r="AR103" s="397"/>
      <c r="AS103" s="263"/>
      <c r="AT103" s="384"/>
      <c r="AU103" s="350"/>
      <c r="AV103" s="397"/>
      <c r="AW103" s="108"/>
      <c r="AX103" s="27"/>
      <c r="AY103" s="108"/>
      <c r="AZ103" s="27"/>
      <c r="BA103" s="108"/>
      <c r="BB103" s="27"/>
      <c r="BC103" s="108"/>
      <c r="BD103" s="27"/>
      <c r="BE103" s="108"/>
      <c r="BF103" s="27"/>
      <c r="BG103" s="233"/>
      <c r="BH103" s="257"/>
      <c r="BI103" s="233"/>
      <c r="BJ103" s="257"/>
      <c r="BK103" s="404">
        <f t="shared" si="12"/>
        <v>100</v>
      </c>
      <c r="BL103" s="28"/>
      <c r="BM103" s="57"/>
      <c r="BN103" s="50"/>
      <c r="BO103" s="50"/>
      <c r="BP103" s="108"/>
      <c r="BQ103" s="50"/>
      <c r="BR103" s="410"/>
      <c r="BS103" s="410"/>
      <c r="BT103" s="57"/>
      <c r="BU103" s="50"/>
      <c r="BV103" s="50"/>
      <c r="BW103" s="108"/>
      <c r="BX103" s="50"/>
      <c r="BY103" s="410"/>
      <c r="BZ103" s="410"/>
      <c r="CA103" s="57"/>
      <c r="CB103" s="50"/>
      <c r="CC103" s="50"/>
      <c r="CD103" s="108"/>
      <c r="CE103" s="50"/>
      <c r="CF103" s="410"/>
      <c r="CG103" s="410"/>
      <c r="CH103" s="57"/>
      <c r="CI103" s="50"/>
      <c r="CJ103" s="50"/>
      <c r="CK103" s="108"/>
      <c r="CL103" s="50"/>
      <c r="CM103" s="410"/>
      <c r="CN103" s="410"/>
      <c r="CO103" s="57"/>
      <c r="CP103" s="50"/>
      <c r="CQ103" s="50"/>
      <c r="CR103" s="108"/>
      <c r="CS103" s="50"/>
      <c r="CT103" s="410"/>
      <c r="CU103" s="410"/>
      <c r="CV103" s="57"/>
      <c r="CW103" s="50"/>
      <c r="CX103" s="50"/>
      <c r="CY103" s="108"/>
      <c r="CZ103" s="50"/>
      <c r="DA103" s="410"/>
      <c r="DB103" s="410"/>
    </row>
    <row r="104" spans="1:106" ht="127.5">
      <c r="B104" s="448"/>
      <c r="C104" s="459"/>
      <c r="D104" s="208" t="s">
        <v>384</v>
      </c>
      <c r="E104" s="294">
        <v>1.1900000000000001E-2</v>
      </c>
      <c r="F104" s="303" t="s">
        <v>794</v>
      </c>
      <c r="G104" s="303" t="s">
        <v>425</v>
      </c>
      <c r="H104" s="303" t="s">
        <v>795</v>
      </c>
      <c r="I104" s="303" t="s">
        <v>434</v>
      </c>
      <c r="J104" s="239" t="s">
        <v>435</v>
      </c>
      <c r="K104" s="304">
        <v>44941</v>
      </c>
      <c r="L104" s="304">
        <v>45657</v>
      </c>
      <c r="M104" s="298" t="s">
        <v>154</v>
      </c>
      <c r="N104" s="298" t="s">
        <v>796</v>
      </c>
      <c r="O104" s="298" t="s">
        <v>797</v>
      </c>
      <c r="P104" s="298" t="s">
        <v>155</v>
      </c>
      <c r="Q104" s="357">
        <v>0</v>
      </c>
      <c r="R104" s="300">
        <v>2022</v>
      </c>
      <c r="S104" s="301"/>
      <c r="T104" s="301">
        <v>0.7</v>
      </c>
      <c r="U104" s="301">
        <v>1</v>
      </c>
      <c r="V104" s="301"/>
      <c r="W104" s="301"/>
      <c r="X104" s="301"/>
      <c r="Y104" s="301"/>
      <c r="Z104" s="301">
        <v>1</v>
      </c>
      <c r="AA104" s="302"/>
      <c r="AB104" s="302">
        <v>220</v>
      </c>
      <c r="AC104" s="302">
        <v>232</v>
      </c>
      <c r="AD104" s="302"/>
      <c r="AE104" s="302"/>
      <c r="AF104" s="302"/>
      <c r="AG104" s="302"/>
      <c r="AH104" s="108">
        <f t="shared" si="11"/>
        <v>452</v>
      </c>
      <c r="AI104" s="272"/>
      <c r="AJ104" s="300"/>
      <c r="AK104" s="272"/>
      <c r="AL104" s="300"/>
      <c r="AM104" s="272">
        <f>AB104</f>
        <v>220</v>
      </c>
      <c r="AN104" s="300" t="s">
        <v>226</v>
      </c>
      <c r="AO104" s="272"/>
      <c r="AP104" s="300"/>
      <c r="AQ104" s="302">
        <f>AC104</f>
        <v>232</v>
      </c>
      <c r="AR104" s="300" t="s">
        <v>226</v>
      </c>
      <c r="AS104" s="302"/>
      <c r="AT104" s="300"/>
      <c r="AU104" s="302"/>
      <c r="AV104" s="300"/>
      <c r="AW104" s="302"/>
      <c r="AX104" s="300"/>
      <c r="AY104" s="302"/>
      <c r="AZ104" s="300"/>
      <c r="BA104" s="302"/>
      <c r="BB104" s="300"/>
      <c r="BC104" s="302"/>
      <c r="BD104" s="300"/>
      <c r="BE104" s="302"/>
      <c r="BF104" s="300"/>
      <c r="BG104" s="302"/>
      <c r="BH104" s="300"/>
      <c r="BI104" s="302"/>
      <c r="BJ104" s="300"/>
      <c r="BK104" s="404">
        <f t="shared" si="12"/>
        <v>452</v>
      </c>
      <c r="BL104" s="28"/>
      <c r="BM104" s="57"/>
      <c r="BN104" s="50"/>
      <c r="BO104" s="50"/>
      <c r="BP104" s="108"/>
      <c r="BQ104" s="50"/>
      <c r="BR104" s="410"/>
      <c r="BS104" s="410"/>
      <c r="BT104" s="57"/>
      <c r="BU104" s="50"/>
      <c r="BV104" s="50"/>
      <c r="BW104" s="108"/>
      <c r="BX104" s="50"/>
      <c r="BY104" s="410"/>
      <c r="BZ104" s="410"/>
      <c r="CA104" s="57"/>
      <c r="CB104" s="50"/>
      <c r="CC104" s="50"/>
      <c r="CD104" s="108"/>
      <c r="CE104" s="50"/>
      <c r="CF104" s="410"/>
      <c r="CG104" s="410"/>
      <c r="CH104" s="57"/>
      <c r="CI104" s="50"/>
      <c r="CJ104" s="50"/>
      <c r="CK104" s="108"/>
      <c r="CL104" s="50"/>
      <c r="CM104" s="410"/>
      <c r="CN104" s="410"/>
      <c r="CO104" s="57"/>
      <c r="CP104" s="50"/>
      <c r="CQ104" s="50"/>
      <c r="CR104" s="108"/>
      <c r="CS104" s="50"/>
      <c r="CT104" s="410"/>
      <c r="CU104" s="410"/>
      <c r="CV104" s="57"/>
      <c r="CW104" s="50"/>
      <c r="CX104" s="50"/>
      <c r="CY104" s="108"/>
      <c r="CZ104" s="50"/>
      <c r="DA104" s="410"/>
      <c r="DB104" s="410"/>
    </row>
    <row r="105" spans="1:106" ht="165.75">
      <c r="B105" s="448"/>
      <c r="C105" s="459"/>
      <c r="D105" s="208" t="s">
        <v>385</v>
      </c>
      <c r="E105" s="294">
        <v>1.1900000000000001E-2</v>
      </c>
      <c r="F105" s="303" t="s">
        <v>798</v>
      </c>
      <c r="G105" s="303" t="s">
        <v>425</v>
      </c>
      <c r="H105" s="303" t="s">
        <v>433</v>
      </c>
      <c r="I105" s="303" t="s">
        <v>434</v>
      </c>
      <c r="J105" s="239" t="s">
        <v>435</v>
      </c>
      <c r="K105" s="304">
        <v>45672</v>
      </c>
      <c r="L105" s="235">
        <v>46387</v>
      </c>
      <c r="M105" s="298" t="s">
        <v>154</v>
      </c>
      <c r="N105" s="298" t="s">
        <v>799</v>
      </c>
      <c r="O105" s="298" t="s">
        <v>800</v>
      </c>
      <c r="P105" s="298" t="s">
        <v>155</v>
      </c>
      <c r="Q105" s="357">
        <v>0</v>
      </c>
      <c r="R105" s="300">
        <v>2022</v>
      </c>
      <c r="S105" s="301"/>
      <c r="T105" s="301"/>
      <c r="U105" s="301"/>
      <c r="V105" s="301">
        <v>0.7</v>
      </c>
      <c r="W105" s="301">
        <v>1</v>
      </c>
      <c r="X105" s="301"/>
      <c r="Y105" s="301"/>
      <c r="Z105" s="301">
        <v>1</v>
      </c>
      <c r="AA105" s="302"/>
      <c r="AB105" s="302"/>
      <c r="AC105" s="302"/>
      <c r="AD105" s="302">
        <v>245</v>
      </c>
      <c r="AE105" s="302">
        <v>259</v>
      </c>
      <c r="AF105" s="302"/>
      <c r="AG105" s="302"/>
      <c r="AH105" s="108">
        <f t="shared" si="11"/>
        <v>504</v>
      </c>
      <c r="AI105" s="272"/>
      <c r="AJ105" s="401"/>
      <c r="AK105" s="272"/>
      <c r="AL105" s="401"/>
      <c r="AM105" s="272"/>
      <c r="AN105" s="300"/>
      <c r="AO105" s="272"/>
      <c r="AP105" s="300"/>
      <c r="AQ105" s="302"/>
      <c r="AR105" s="300"/>
      <c r="AS105" s="302"/>
      <c r="AT105" s="300"/>
      <c r="AU105" s="302">
        <f>AD105</f>
        <v>245</v>
      </c>
      <c r="AV105" s="300" t="s">
        <v>226</v>
      </c>
      <c r="AW105" s="302"/>
      <c r="AX105" s="300"/>
      <c r="AY105" s="302">
        <f>AE105</f>
        <v>259</v>
      </c>
      <c r="AZ105" s="300" t="s">
        <v>226</v>
      </c>
      <c r="BA105" s="302"/>
      <c r="BB105" s="300"/>
      <c r="BC105" s="302"/>
      <c r="BD105" s="300"/>
      <c r="BE105" s="302"/>
      <c r="BF105" s="300"/>
      <c r="BG105" s="302"/>
      <c r="BH105" s="300"/>
      <c r="BI105" s="302"/>
      <c r="BJ105" s="300"/>
      <c r="BK105" s="404">
        <f t="shared" si="12"/>
        <v>504</v>
      </c>
      <c r="BL105" s="28"/>
      <c r="BM105" s="57"/>
      <c r="BN105" s="50"/>
      <c r="BO105" s="50"/>
      <c r="BP105" s="108"/>
      <c r="BQ105" s="50"/>
      <c r="BR105" s="410"/>
      <c r="BS105" s="410"/>
      <c r="BT105" s="57"/>
      <c r="BU105" s="50"/>
      <c r="BV105" s="50"/>
      <c r="BW105" s="108"/>
      <c r="BX105" s="50"/>
      <c r="BY105" s="410"/>
      <c r="BZ105" s="410"/>
      <c r="CA105" s="57"/>
      <c r="CB105" s="50"/>
      <c r="CC105" s="50"/>
      <c r="CD105" s="108"/>
      <c r="CE105" s="50"/>
      <c r="CF105" s="410"/>
      <c r="CG105" s="410"/>
      <c r="CH105" s="57"/>
      <c r="CI105" s="50"/>
      <c r="CJ105" s="50"/>
      <c r="CK105" s="108"/>
      <c r="CL105" s="50"/>
      <c r="CM105" s="410"/>
      <c r="CN105" s="410"/>
      <c r="CO105" s="57"/>
      <c r="CP105" s="50"/>
      <c r="CQ105" s="50"/>
      <c r="CR105" s="108"/>
      <c r="CS105" s="50"/>
      <c r="CT105" s="410"/>
      <c r="CU105" s="410"/>
      <c r="CV105" s="57"/>
      <c r="CW105" s="50"/>
      <c r="CX105" s="50"/>
      <c r="CY105" s="108"/>
      <c r="CZ105" s="50"/>
      <c r="DA105" s="410"/>
      <c r="DB105" s="410"/>
    </row>
    <row r="106" spans="1:106" ht="204.75" thickBot="1">
      <c r="B106" s="448"/>
      <c r="C106" s="459"/>
      <c r="D106" s="203" t="s">
        <v>386</v>
      </c>
      <c r="E106" s="294">
        <v>1.1900000000000001E-2</v>
      </c>
      <c r="F106" s="227" t="s">
        <v>247</v>
      </c>
      <c r="G106" s="227" t="s">
        <v>514</v>
      </c>
      <c r="H106" s="323" t="s">
        <v>576</v>
      </c>
      <c r="I106" s="323" t="s">
        <v>801</v>
      </c>
      <c r="J106" s="239" t="s">
        <v>802</v>
      </c>
      <c r="K106" s="358">
        <v>44713</v>
      </c>
      <c r="L106" s="235">
        <v>46387</v>
      </c>
      <c r="M106" s="248" t="s">
        <v>152</v>
      </c>
      <c r="N106" s="323" t="s">
        <v>803</v>
      </c>
      <c r="O106" s="323" t="s">
        <v>804</v>
      </c>
      <c r="P106" s="231" t="s">
        <v>155</v>
      </c>
      <c r="Q106" s="359">
        <v>0.6</v>
      </c>
      <c r="R106" s="300">
        <v>2021</v>
      </c>
      <c r="S106" s="326">
        <v>0.7</v>
      </c>
      <c r="T106" s="326">
        <v>0.8</v>
      </c>
      <c r="U106" s="326">
        <v>0.9</v>
      </c>
      <c r="V106" s="326">
        <v>0.95</v>
      </c>
      <c r="W106" s="326">
        <v>1</v>
      </c>
      <c r="X106" s="326"/>
      <c r="Y106" s="326"/>
      <c r="Z106" s="326">
        <v>1</v>
      </c>
      <c r="AA106" s="302">
        <v>551.92999999999995</v>
      </c>
      <c r="AB106" s="302">
        <v>574.01</v>
      </c>
      <c r="AC106" s="302">
        <v>596.97</v>
      </c>
      <c r="AD106" s="302">
        <v>620.84</v>
      </c>
      <c r="AE106" s="302">
        <v>645.67999999999995</v>
      </c>
      <c r="AF106" s="302"/>
      <c r="AG106" s="302"/>
      <c r="AH106" s="108">
        <f t="shared" si="11"/>
        <v>2989.43</v>
      </c>
      <c r="AI106" s="233">
        <f>AA106</f>
        <v>551.92999999999995</v>
      </c>
      <c r="AJ106" s="257" t="s">
        <v>228</v>
      </c>
      <c r="AK106" s="108"/>
      <c r="AL106" s="27"/>
      <c r="AM106" s="385">
        <f>AB106</f>
        <v>574.01</v>
      </c>
      <c r="AN106" s="27" t="s">
        <v>228</v>
      </c>
      <c r="AO106" s="272"/>
      <c r="AP106" s="27"/>
      <c r="AQ106" s="402">
        <f>AC106</f>
        <v>596.97</v>
      </c>
      <c r="AR106" s="27" t="s">
        <v>228</v>
      </c>
      <c r="AS106" s="108"/>
      <c r="AT106" s="27"/>
      <c r="AU106" s="402">
        <f>AD106</f>
        <v>620.84</v>
      </c>
      <c r="AV106" s="27" t="s">
        <v>228</v>
      </c>
      <c r="AW106" s="318"/>
      <c r="AX106" s="317"/>
      <c r="AY106" s="403">
        <f>AE106</f>
        <v>645.67999999999995</v>
      </c>
      <c r="AZ106" s="317" t="s">
        <v>228</v>
      </c>
      <c r="BA106" s="318"/>
      <c r="BB106" s="317"/>
      <c r="BC106" s="318"/>
      <c r="BD106" s="317"/>
      <c r="BE106" s="318"/>
      <c r="BF106" s="317"/>
      <c r="BG106" s="245"/>
      <c r="BH106" s="351"/>
      <c r="BI106" s="245"/>
      <c r="BJ106" s="351"/>
      <c r="BK106" s="404">
        <f t="shared" si="12"/>
        <v>2989.43</v>
      </c>
      <c r="BL106" s="28"/>
      <c r="BM106" s="57"/>
      <c r="BN106" s="50"/>
      <c r="BO106" s="50"/>
      <c r="BP106" s="108"/>
      <c r="BQ106" s="50"/>
      <c r="BR106" s="410"/>
      <c r="BS106" s="410"/>
      <c r="BT106" s="57"/>
      <c r="BU106" s="50"/>
      <c r="BV106" s="50"/>
      <c r="BW106" s="108"/>
      <c r="BX106" s="50"/>
      <c r="BY106" s="410"/>
      <c r="BZ106" s="410"/>
      <c r="CA106" s="57"/>
      <c r="CB106" s="50"/>
      <c r="CC106" s="50"/>
      <c r="CD106" s="108"/>
      <c r="CE106" s="50"/>
      <c r="CF106" s="410"/>
      <c r="CG106" s="410"/>
      <c r="CH106" s="57"/>
      <c r="CI106" s="50"/>
      <c r="CJ106" s="50"/>
      <c r="CK106" s="108"/>
      <c r="CL106" s="50"/>
      <c r="CM106" s="410"/>
      <c r="CN106" s="410"/>
      <c r="CO106" s="57"/>
      <c r="CP106" s="50"/>
      <c r="CQ106" s="50"/>
      <c r="CR106" s="108"/>
      <c r="CS106" s="50"/>
      <c r="CT106" s="410"/>
      <c r="CU106" s="410"/>
      <c r="CV106" s="57"/>
      <c r="CW106" s="50"/>
      <c r="CX106" s="50"/>
      <c r="CY106" s="108"/>
      <c r="CZ106" s="50"/>
      <c r="DA106" s="410"/>
      <c r="DB106" s="410"/>
    </row>
    <row r="107" spans="1:106" ht="24" customHeight="1">
      <c r="A107" s="52"/>
      <c r="B107" s="448"/>
      <c r="C107" s="459"/>
      <c r="D107" s="360"/>
      <c r="E107" s="361"/>
      <c r="F107" s="361"/>
      <c r="G107" s="361"/>
      <c r="H107" s="361"/>
      <c r="I107" s="361"/>
      <c r="J107" s="361"/>
      <c r="K107" s="361"/>
      <c r="L107" s="361"/>
      <c r="M107" s="361"/>
      <c r="N107" s="361"/>
      <c r="O107" s="362"/>
      <c r="P107" s="361"/>
      <c r="Q107" s="361"/>
      <c r="R107" s="361"/>
      <c r="S107" s="363" t="s">
        <v>56</v>
      </c>
      <c r="T107" s="364"/>
      <c r="U107" s="361"/>
      <c r="V107" s="365"/>
      <c r="W107" s="365"/>
      <c r="X107" s="365"/>
      <c r="Y107" s="364"/>
      <c r="Z107" s="364"/>
      <c r="AA107" s="302">
        <f t="shared" ref="AA107:AG107" si="15">IF(SUM(AA10:AA106)=0,"",SUM(AA10:AA106))</f>
        <v>28656.010000000002</v>
      </c>
      <c r="AB107" s="302">
        <f t="shared" si="15"/>
        <v>103085.34178753789</v>
      </c>
      <c r="AC107" s="302">
        <f t="shared" si="15"/>
        <v>92494.077067752849</v>
      </c>
      <c r="AD107" s="302">
        <f t="shared" si="15"/>
        <v>30444.403643715577</v>
      </c>
      <c r="AE107" s="302">
        <f t="shared" si="15"/>
        <v>28350.200355804791</v>
      </c>
      <c r="AF107" s="302">
        <f t="shared" si="15"/>
        <v>18071.223329814537</v>
      </c>
      <c r="AG107" s="302">
        <f t="shared" si="15"/>
        <v>5276.5732356257286</v>
      </c>
      <c r="AH107" s="371">
        <f t="shared" ref="AH107" si="16">IF(SUM(AA107:AG107)=0,"",SUM(AA107:AG107))</f>
        <v>306377.82942025142</v>
      </c>
      <c r="AI107" s="413">
        <f>IF((SUM(AI10:AI106)+SUM(AK10:AK106))=0,"",SUM(AI10:AI106)+SUM(AK10:AK106))</f>
        <v>28656.010000000002</v>
      </c>
      <c r="AJ107" s="414"/>
      <c r="AK107" s="414"/>
      <c r="AL107" s="415"/>
      <c r="AM107" s="413">
        <f>IF((SUM(AM10:AM106)+SUM(AO10:AO106))=0,"",SUM(AM10:AM106)+SUM(AO10:AO106))</f>
        <v>103085.34178753789</v>
      </c>
      <c r="AN107" s="414"/>
      <c r="AO107" s="414"/>
      <c r="AP107" s="415"/>
      <c r="AQ107" s="413">
        <f>IF((SUM(AQ10:AQ106)+SUM(AS10:AS106))=0,"",SUM(AQ10:AQ106)+SUM(AS10:AS106))</f>
        <v>92494.077067752849</v>
      </c>
      <c r="AR107" s="414"/>
      <c r="AS107" s="414"/>
      <c r="AT107" s="415"/>
      <c r="AU107" s="413">
        <f>IF((SUM(AU10:AU106)+SUM(AW10:AW106))=0,"",SUM(AU10:AU106)+SUM(AW10:AW106))</f>
        <v>30444.403643715577</v>
      </c>
      <c r="AV107" s="414"/>
      <c r="AW107" s="414"/>
      <c r="AX107" s="415"/>
      <c r="AY107" s="413">
        <f>IF((SUM(AY10:AY106)+SUM(BA10:BA106))=0,"",SUM(AY10:AY106)+SUM(BA10:BA106))</f>
        <v>28350.200355804791</v>
      </c>
      <c r="AZ107" s="414"/>
      <c r="BA107" s="414"/>
      <c r="BB107" s="415"/>
      <c r="BC107" s="413">
        <f>IF((SUM(BC10:BC106)+SUM(BE10:BE106))=0,"",SUM(BC10:BC106)+SUM(BE10:BE106))</f>
        <v>18071.149029814536</v>
      </c>
      <c r="BD107" s="414"/>
      <c r="BE107" s="414"/>
      <c r="BF107" s="415"/>
      <c r="BG107" s="413">
        <f>IF((SUM(BG10:BG106)+SUM(BI10:BI106))=0,"",SUM(BG10:BG106)+SUM(BI10:BI106))</f>
        <v>5276.5732356257286</v>
      </c>
      <c r="BH107" s="414"/>
      <c r="BI107" s="414"/>
      <c r="BJ107" s="415"/>
      <c r="BK107" s="406">
        <f>IF(SUM(BK10:BK106)=0,"",SUM(BK10:BK106))</f>
        <v>306377.75512025139</v>
      </c>
      <c r="BL107" s="124"/>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row>
    <row r="108" spans="1:106" ht="68.25" customHeight="1">
      <c r="B108" s="53"/>
      <c r="C108" s="54"/>
      <c r="D108" s="54"/>
      <c r="E108" s="54"/>
      <c r="F108" s="54"/>
      <c r="G108" s="54"/>
      <c r="H108" s="54"/>
      <c r="I108" s="54"/>
      <c r="J108" s="54"/>
      <c r="K108" s="54"/>
      <c r="L108" s="54"/>
      <c r="M108" s="54"/>
      <c r="N108" s="54"/>
      <c r="O108" s="54"/>
      <c r="P108" s="54"/>
      <c r="Q108" s="54"/>
      <c r="R108" s="54" t="s">
        <v>57</v>
      </c>
      <c r="T108" s="54"/>
      <c r="U108" s="54"/>
      <c r="V108" s="54"/>
      <c r="W108" s="54"/>
      <c r="X108" s="54"/>
      <c r="Y108" s="54"/>
      <c r="Z108" s="54"/>
      <c r="AA108" s="54"/>
      <c r="AB108" s="54"/>
      <c r="AC108" s="54"/>
      <c r="AD108" s="54"/>
      <c r="AE108" s="54"/>
      <c r="AF108" s="54"/>
      <c r="AG108" s="54"/>
      <c r="AH108" s="55"/>
      <c r="AI108" s="58">
        <f>IF(OR(AA107="",AI107=""),"",AI107-AA107)</f>
        <v>0</v>
      </c>
      <c r="AJ108" s="63"/>
      <c r="AK108" s="62"/>
      <c r="AL108" s="64"/>
      <c r="AM108" s="453">
        <f>IF(OR(AB107="",AM107=""),"",AM107-AB107)</f>
        <v>0</v>
      </c>
      <c r="AN108" s="454"/>
      <c r="AO108" s="454"/>
      <c r="AP108" s="455"/>
      <c r="AQ108" s="453">
        <f>IF(OR(AC107="",AQ107=""),"",AQ107-AC107)</f>
        <v>0</v>
      </c>
      <c r="AR108" s="454"/>
      <c r="AS108" s="454"/>
      <c r="AT108" s="455"/>
      <c r="AU108" s="453">
        <f>IF(OR(AD107="",AU107=""),"",AU107-AD107)</f>
        <v>0</v>
      </c>
      <c r="AV108" s="454"/>
      <c r="AW108" s="454"/>
      <c r="AX108" s="455"/>
      <c r="AY108" s="453">
        <f>IF(OR(AE107="",AY107=""),"",AY107-AE107)</f>
        <v>0</v>
      </c>
      <c r="AZ108" s="454"/>
      <c r="BA108" s="454"/>
      <c r="BB108" s="455"/>
      <c r="BC108" s="456">
        <f>IF(OR(AF107="",BC107=""),"",BC107-AF107)</f>
        <v>-7.4300000000221189E-2</v>
      </c>
      <c r="BD108" s="457"/>
      <c r="BE108" s="457"/>
      <c r="BF108" s="458"/>
      <c r="BG108" s="405">
        <f>IF(OR(AG107="",BG107=""),"",BG107-AG107)</f>
        <v>0</v>
      </c>
      <c r="BH108" s="63"/>
      <c r="BI108" s="62"/>
      <c r="BJ108" s="64"/>
      <c r="BK108" s="405">
        <f>IF(OR(BK107="",AH107=""),"",BK107-AH107)</f>
        <v>-7.4300000036600977E-2</v>
      </c>
      <c r="BL108" s="125" t="s">
        <v>58</v>
      </c>
      <c r="BM108" s="412"/>
      <c r="BN108" s="412"/>
      <c r="BO108" s="412"/>
      <c r="BP108" s="116" t="str">
        <f>IF(SUM(BP10:BP106)=0,"",SUM(BP10:BP106))</f>
        <v/>
      </c>
      <c r="BQ108" s="50" t="str">
        <f>IFERROR(BP108/AI107,"")</f>
        <v/>
      </c>
      <c r="BR108" s="121" t="str">
        <f>IF(SUMPRODUCT(BR10:BR106,$C$10:$C$106)=0,"",SUMPRODUCT(BR10:BR106,$C$10:$C$106))</f>
        <v/>
      </c>
      <c r="BS108" s="121" t="str">
        <f>IF(SUMPRODUCT(BS10:BS106,$C$10:$C$106)=0,"",SUMPRODUCT(BS10:BS106,$C$10:$C$106))</f>
        <v/>
      </c>
      <c r="BT108" s="411"/>
      <c r="BU108" s="411"/>
      <c r="BV108" s="411"/>
      <c r="BW108" s="116" t="str">
        <f>IF(SUM(BW10:BW106,BP10:BP106)=0,"",SUM(BW10:BW106,BP10:BP106))</f>
        <v/>
      </c>
      <c r="BX108" s="50" t="str">
        <f>IFERROR(BW108/AI107,"")</f>
        <v/>
      </c>
      <c r="BY108" s="121" t="str">
        <f>IF(SUMPRODUCT(BY10:BY106,$C$10:$C$106)=0,"",SUMPRODUCT(BY10:BY106,$C$10:$C$106))</f>
        <v/>
      </c>
      <c r="BZ108" s="121" t="str">
        <f>IF(SUMPRODUCT(BZ10:BZ106,$C$10:$C$106)=0,"",SUMPRODUCT(BZ10:BZ106,$C$10:$C$106))</f>
        <v/>
      </c>
      <c r="CA108" s="411"/>
      <c r="CB108" s="411"/>
      <c r="CC108" s="411"/>
      <c r="CD108" s="116" t="str">
        <f>IF(SUM(CD10:CD106)=0,"",SUM(CD10:CD106))</f>
        <v/>
      </c>
      <c r="CE108" s="50" t="str">
        <f>IFERROR(CD108/AM107,"")</f>
        <v/>
      </c>
      <c r="CF108" s="121" t="str">
        <f>IF(SUMPRODUCT(CF10:CF106,$C$10:$C$106)=0,"",SUMPRODUCT(CF10:CF106,$C$10:$C$106))</f>
        <v/>
      </c>
      <c r="CG108" s="121" t="str">
        <f>IF(SUMPRODUCT(CG10:CG106,$C$10:$C$106)=0,"",SUMPRODUCT(CG10:CG106,$C$10:$C$106))</f>
        <v/>
      </c>
      <c r="CH108" s="411"/>
      <c r="CI108" s="411"/>
      <c r="CJ108" s="411"/>
      <c r="CK108" s="116" t="str">
        <f>IF(SUM(CK10:CK106,CD10:CD106)=0,"",SUM(CK10:CK106,CD10:CD106))</f>
        <v/>
      </c>
      <c r="CL108" s="50" t="str">
        <f>IFERROR(CK108/AM107,"")</f>
        <v/>
      </c>
      <c r="CM108" s="121" t="str">
        <f>IF(SUMPRODUCT(CM10:CM106,$C$10:$C$106)=0,"",SUMPRODUCT(CM10:CM106,$C$10:$C$106))</f>
        <v/>
      </c>
      <c r="CN108" s="121" t="str">
        <f>IF(SUMPRODUCT(CN10:CN106,$C$10:$C$106)=0,"",SUMPRODUCT(CN10:CN106,$C$10:$C$106))</f>
        <v/>
      </c>
      <c r="CO108" s="411"/>
      <c r="CP108" s="411"/>
      <c r="CQ108" s="411"/>
      <c r="CR108" s="116" t="str">
        <f>IF(SUM(CR10:CR106)=0,"",SUM(CR10:CR106))</f>
        <v/>
      </c>
      <c r="CS108" s="50" t="str">
        <f>IFERROR(CR108/BG107,"")</f>
        <v/>
      </c>
      <c r="CT108" s="121" t="str">
        <f>IF(SUMPRODUCT(CT10:CT106,$C$10:$C$106)=0,"",SUMPRODUCT(CT10:CT106,$C$10:$C$106))</f>
        <v/>
      </c>
      <c r="CU108" s="121" t="str">
        <f>IF(SUMPRODUCT(CU10:CU106,$C$10:$C$106)=0,"",SUMPRODUCT(CU10:CU106,$C$10:$C$106))</f>
        <v/>
      </c>
      <c r="CV108" s="411"/>
      <c r="CW108" s="411"/>
      <c r="CX108" s="411"/>
      <c r="CY108" s="116" t="str">
        <f>IF(SUM(CY10:CY106,CR10:CR106)=0,"",SUM(CY10:CY106,CR10:CR106))</f>
        <v/>
      </c>
      <c r="CZ108" s="50" t="str">
        <f>IFERROR(CY108/BG107,"")</f>
        <v/>
      </c>
      <c r="DA108" s="121" t="str">
        <f>IF(SUMPRODUCT(DA10:DA106,$C$10:$C$106)=0,"",SUMPRODUCT(DA10:DA106,$C$10:$C$106))</f>
        <v/>
      </c>
      <c r="DB108" s="121" t="str">
        <f>IF(SUMPRODUCT(DB10:DB106,$C$10:$C$106)=0,"",SUMPRODUCT(DB10:DB106,$C$10:$C$106))</f>
        <v/>
      </c>
    </row>
    <row r="109" spans="1:106" ht="34.5" customHeight="1" thickBot="1">
      <c r="B109" s="56" t="s">
        <v>59</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123"/>
      <c r="BM109" s="123"/>
      <c r="BN109" s="123"/>
      <c r="BO109" s="123"/>
      <c r="BP109" s="123"/>
      <c r="BQ109" s="29"/>
      <c r="BR109" s="29"/>
      <c r="BS109" s="29"/>
      <c r="BT109" s="123"/>
      <c r="BU109" s="123"/>
      <c r="BV109" s="123"/>
      <c r="BW109" s="123"/>
      <c r="BX109" s="29"/>
      <c r="BY109" s="29"/>
      <c r="BZ109" s="29"/>
      <c r="CA109" s="123"/>
      <c r="CB109" s="123"/>
      <c r="CC109" s="123"/>
      <c r="CD109" s="123"/>
      <c r="CE109" s="29"/>
      <c r="CF109" s="29"/>
      <c r="CG109" s="29"/>
      <c r="CH109" s="123"/>
      <c r="CI109" s="123"/>
      <c r="CJ109" s="123"/>
      <c r="CK109" s="123"/>
      <c r="CL109" s="29"/>
      <c r="CM109" s="29"/>
      <c r="CN109" s="29"/>
      <c r="CO109" s="123"/>
      <c r="CP109" s="123"/>
      <c r="CQ109" s="123"/>
      <c r="CR109" s="123"/>
      <c r="CS109" s="29"/>
      <c r="CT109" s="29"/>
      <c r="CU109" s="29"/>
      <c r="CV109" s="123"/>
      <c r="CW109" s="123"/>
      <c r="CX109" s="123"/>
      <c r="CY109" s="123"/>
      <c r="CZ109" s="29"/>
      <c r="DA109" s="29"/>
      <c r="DB109" s="29"/>
    </row>
    <row r="110" spans="1:106" ht="33.75" customHeight="1">
      <c r="B110" s="37" t="s">
        <v>60</v>
      </c>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row>
    <row r="111" spans="1:106" ht="15.75" customHeight="1">
      <c r="B111" s="450" t="s">
        <v>61</v>
      </c>
      <c r="C111" s="46" t="s">
        <v>62</v>
      </c>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row>
    <row r="112" spans="1:106" ht="15.75" customHeight="1">
      <c r="B112" s="451"/>
      <c r="C112" s="48" t="s">
        <v>63</v>
      </c>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row>
    <row r="113" spans="2:106" ht="15.75" customHeight="1">
      <c r="B113" s="451"/>
      <c r="C113" s="48" t="s">
        <v>64</v>
      </c>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row>
    <row r="114" spans="2:106" ht="15.75" customHeight="1">
      <c r="B114" s="126"/>
      <c r="C114" s="127" t="s">
        <v>65</v>
      </c>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row>
    <row r="115" spans="2:106" ht="15.75" customHeight="1">
      <c r="B115" s="431" t="s">
        <v>66</v>
      </c>
      <c r="C115" s="31" t="s">
        <v>67</v>
      </c>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row>
    <row r="116" spans="2:106" ht="15.75" customHeight="1">
      <c r="B116" s="432"/>
      <c r="C116" s="33" t="s">
        <v>68</v>
      </c>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row>
    <row r="117" spans="2:106" ht="15.75" customHeight="1">
      <c r="B117" s="432"/>
      <c r="C117" s="33" t="s">
        <v>69</v>
      </c>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row>
    <row r="118" spans="2:106" ht="15.75" customHeight="1">
      <c r="B118" s="432"/>
      <c r="C118" s="33" t="s">
        <v>70</v>
      </c>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row>
    <row r="119" spans="2:106" ht="15.75" customHeight="1">
      <c r="B119" s="433" t="s">
        <v>71</v>
      </c>
      <c r="C119" s="31" t="s">
        <v>67</v>
      </c>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row>
    <row r="120" spans="2:106" ht="15.75" customHeight="1">
      <c r="B120" s="434"/>
      <c r="C120" s="33" t="s">
        <v>68</v>
      </c>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row>
    <row r="121" spans="2:106" ht="15.75" customHeight="1">
      <c r="B121" s="434"/>
      <c r="C121" s="33" t="s">
        <v>69</v>
      </c>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row>
    <row r="122" spans="2:106" ht="15.75" customHeight="1">
      <c r="B122" s="434"/>
      <c r="C122" s="33" t="s">
        <v>70</v>
      </c>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row>
    <row r="123" spans="2:106" ht="15.75" customHeight="1">
      <c r="B123" s="433" t="s">
        <v>72</v>
      </c>
      <c r="C123" s="31" t="s">
        <v>67</v>
      </c>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row>
    <row r="124" spans="2:106" ht="15.75" customHeight="1">
      <c r="B124" s="434"/>
      <c r="C124" s="33" t="s">
        <v>68</v>
      </c>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row>
    <row r="125" spans="2:106" ht="15.75" customHeight="1">
      <c r="B125" s="434"/>
      <c r="C125" s="33" t="s">
        <v>69</v>
      </c>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row>
    <row r="126" spans="2:106" ht="15.75" customHeight="1">
      <c r="B126" s="434"/>
      <c r="C126" s="33" t="s">
        <v>70</v>
      </c>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row>
    <row r="127" spans="2:106" ht="15.75" customHeight="1">
      <c r="B127" s="427" t="s">
        <v>73</v>
      </c>
      <c r="C127" s="31" t="s">
        <v>67</v>
      </c>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row>
    <row r="128" spans="2:106" ht="15.75" customHeight="1">
      <c r="B128" s="428"/>
      <c r="C128" s="33" t="s">
        <v>68</v>
      </c>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row>
    <row r="129" spans="2:106" ht="15.75" customHeight="1">
      <c r="B129" s="429"/>
      <c r="C129" s="129" t="s">
        <v>69</v>
      </c>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0"/>
      <c r="BJ129" s="130"/>
      <c r="BK129" s="130"/>
      <c r="BL129" s="130"/>
      <c r="BM129" s="130"/>
      <c r="BN129" s="130"/>
      <c r="BO129" s="130"/>
      <c r="BP129" s="130"/>
      <c r="BQ129" s="130"/>
      <c r="BR129" s="130"/>
      <c r="BS129" s="130"/>
      <c r="BT129" s="130"/>
      <c r="BU129" s="130"/>
      <c r="BV129" s="130"/>
      <c r="BW129" s="130"/>
      <c r="BX129" s="130"/>
      <c r="BY129" s="130"/>
      <c r="BZ129" s="130"/>
      <c r="CA129" s="130"/>
      <c r="CB129" s="130"/>
      <c r="CC129" s="130"/>
      <c r="CD129" s="130"/>
      <c r="CE129" s="130"/>
      <c r="CF129" s="130"/>
      <c r="CG129" s="130"/>
      <c r="CH129" s="130"/>
      <c r="CI129" s="130"/>
      <c r="CJ129" s="130"/>
      <c r="CK129" s="130"/>
      <c r="CL129" s="130"/>
      <c r="CM129" s="130"/>
      <c r="CN129" s="130"/>
      <c r="CO129" s="130"/>
      <c r="CP129" s="130"/>
      <c r="CQ129" s="130"/>
      <c r="CR129" s="130"/>
      <c r="CS129" s="130"/>
      <c r="CT129" s="130"/>
      <c r="CU129" s="130"/>
      <c r="CV129" s="130"/>
      <c r="CW129" s="130"/>
      <c r="CX129" s="130"/>
      <c r="CY129" s="130"/>
      <c r="CZ129" s="130"/>
      <c r="DA129" s="130"/>
      <c r="DB129" s="130"/>
    </row>
    <row r="130" spans="2:106" ht="15.75" customHeight="1" thickBot="1">
      <c r="B130" s="430"/>
      <c r="C130" s="35" t="s">
        <v>70</v>
      </c>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row>
    <row r="131" spans="2:106" ht="15.75" customHeight="1"/>
    <row r="132" spans="2:106" ht="33.75" customHeight="1">
      <c r="B132" s="19" t="s">
        <v>74</v>
      </c>
    </row>
    <row r="149" spans="2:106" ht="33.75" customHeight="1">
      <c r="B149" s="22"/>
      <c r="C149" s="23"/>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4"/>
      <c r="AB149" s="24"/>
      <c r="AC149" s="24"/>
      <c r="AD149" s="24"/>
      <c r="AE149" s="24"/>
      <c r="AF149" s="24"/>
      <c r="AG149" s="24"/>
      <c r="AH149" s="24"/>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c r="CR149" s="22"/>
      <c r="CS149" s="22"/>
      <c r="CT149" s="22"/>
      <c r="CU149" s="22"/>
      <c r="CV149" s="22"/>
      <c r="CW149" s="22"/>
      <c r="CX149" s="22"/>
      <c r="CY149" s="22"/>
      <c r="CZ149" s="22"/>
      <c r="DA149" s="22"/>
      <c r="DB149" s="22"/>
    </row>
    <row r="150" spans="2:106" ht="33.75" customHeight="1">
      <c r="B150" s="22"/>
      <c r="C150" s="23"/>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4"/>
      <c r="AB150" s="24"/>
      <c r="AC150" s="24"/>
      <c r="AD150" s="24"/>
      <c r="AE150" s="24"/>
      <c r="AF150" s="24"/>
      <c r="AG150" s="24"/>
      <c r="AH150" s="24"/>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c r="CZ150" s="22"/>
      <c r="DA150" s="22"/>
      <c r="DB150" s="22"/>
    </row>
    <row r="151" spans="2:106" ht="33.75" customHeight="1">
      <c r="B151" s="22"/>
      <c r="C151" s="23"/>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4"/>
      <c r="AB151" s="24"/>
      <c r="AC151" s="24"/>
      <c r="AD151" s="24"/>
      <c r="AE151" s="24"/>
      <c r="AF151" s="24"/>
      <c r="AG151" s="24"/>
      <c r="AH151" s="24"/>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c r="CZ151" s="22"/>
      <c r="DA151" s="22"/>
      <c r="DB151" s="22"/>
    </row>
    <row r="152" spans="2:106" ht="33.75" customHeight="1">
      <c r="B152" s="22"/>
      <c r="C152" s="23"/>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4"/>
      <c r="AB152" s="24"/>
      <c r="AC152" s="24"/>
      <c r="AD152" s="24"/>
      <c r="AE152" s="24"/>
      <c r="AF152" s="24"/>
      <c r="AG152" s="24"/>
      <c r="AH152" s="24"/>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c r="CZ152" s="22"/>
      <c r="DA152" s="22"/>
      <c r="DB152" s="22"/>
    </row>
    <row r="153" spans="2:106" ht="33.75" customHeight="1">
      <c r="B153" s="22"/>
      <c r="C153" s="23"/>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4"/>
      <c r="AB153" s="24"/>
      <c r="AC153" s="24"/>
      <c r="AD153" s="24"/>
      <c r="AE153" s="24"/>
      <c r="AF153" s="24"/>
      <c r="AG153" s="24"/>
      <c r="AH153" s="24"/>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c r="CZ153" s="22"/>
      <c r="DA153" s="22"/>
      <c r="DB153" s="22"/>
    </row>
    <row r="154" spans="2:106" ht="33.75" customHeight="1">
      <c r="B154" s="22"/>
      <c r="C154" s="23"/>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4"/>
      <c r="AB154" s="24"/>
      <c r="AC154" s="24"/>
      <c r="AD154" s="24"/>
      <c r="AE154" s="24"/>
      <c r="AF154" s="24"/>
      <c r="AG154" s="24"/>
      <c r="AH154" s="24"/>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c r="CZ154" s="22"/>
      <c r="DA154" s="22"/>
      <c r="DB154" s="22"/>
    </row>
    <row r="155" spans="2:106" ht="33.75" customHeight="1">
      <c r="B155" s="22"/>
      <c r="C155" s="23"/>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4"/>
      <c r="AB155" s="24"/>
      <c r="AC155" s="24"/>
      <c r="AD155" s="24"/>
      <c r="AE155" s="24"/>
      <c r="AF155" s="24"/>
      <c r="AG155" s="24"/>
      <c r="AH155" s="24"/>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row>
    <row r="156" spans="2:106" ht="33.75" customHeight="1">
      <c r="B156" s="22"/>
      <c r="C156" s="23"/>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4"/>
      <c r="AB156" s="24"/>
      <c r="AC156" s="24"/>
      <c r="AD156" s="24"/>
      <c r="AE156" s="24"/>
      <c r="AF156" s="24"/>
      <c r="AG156" s="24"/>
      <c r="AH156" s="24"/>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row>
    <row r="157" spans="2:106" ht="33.75" customHeight="1">
      <c r="B157" s="22"/>
      <c r="C157" s="23"/>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4"/>
      <c r="AB157" s="24"/>
      <c r="AC157" s="24"/>
      <c r="AD157" s="24"/>
      <c r="AE157" s="24"/>
      <c r="AF157" s="24"/>
      <c r="AG157" s="24"/>
      <c r="AH157" s="24"/>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row>
    <row r="158" spans="2:106" ht="33.75" customHeight="1">
      <c r="B158" s="22"/>
      <c r="C158" s="23"/>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4"/>
      <c r="AB158" s="24"/>
      <c r="AC158" s="24"/>
      <c r="AD158" s="24"/>
      <c r="AE158" s="24"/>
      <c r="AF158" s="24"/>
      <c r="AG158" s="24"/>
      <c r="AH158" s="24"/>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row>
    <row r="159" spans="2:106" ht="33.75" customHeight="1">
      <c r="B159" s="22"/>
      <c r="C159" s="23"/>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4"/>
      <c r="AB159" s="24"/>
      <c r="AC159" s="24"/>
      <c r="AD159" s="24"/>
      <c r="AE159" s="24"/>
      <c r="AF159" s="24"/>
      <c r="AG159" s="24"/>
      <c r="AH159" s="24"/>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row>
    <row r="160" spans="2:106" ht="33.75" customHeight="1">
      <c r="B160" s="22"/>
      <c r="C160" s="23"/>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4"/>
      <c r="AB160" s="24"/>
      <c r="AC160" s="24"/>
      <c r="AD160" s="24"/>
      <c r="AE160" s="24"/>
      <c r="AF160" s="24"/>
      <c r="AG160" s="24"/>
      <c r="AH160" s="24"/>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row>
    <row r="161" spans="2:106" ht="33.75" customHeight="1">
      <c r="B161" s="22"/>
      <c r="C161" s="23"/>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4"/>
      <c r="AB161" s="24"/>
      <c r="AC161" s="24"/>
      <c r="AD161" s="24"/>
      <c r="AE161" s="24"/>
      <c r="AF161" s="24"/>
      <c r="AG161" s="24"/>
      <c r="AH161" s="24"/>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row>
    <row r="162" spans="2:106" ht="33.75" customHeight="1">
      <c r="B162" s="22"/>
      <c r="C162" s="23"/>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4"/>
      <c r="AB162" s="24"/>
      <c r="AC162" s="24"/>
      <c r="AD162" s="24"/>
      <c r="AE162" s="24"/>
      <c r="AF162" s="24"/>
      <c r="AG162" s="24"/>
      <c r="AH162" s="24"/>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row>
    <row r="163" spans="2:106" ht="33.75" customHeight="1">
      <c r="B163" s="22"/>
      <c r="C163" s="23"/>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4"/>
      <c r="AB163" s="24"/>
      <c r="AC163" s="24"/>
      <c r="AD163" s="24"/>
      <c r="AE163" s="24"/>
      <c r="AF163" s="24"/>
      <c r="AG163" s="24"/>
      <c r="AH163" s="24"/>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row>
    <row r="164" spans="2:106" ht="33.75" customHeight="1">
      <c r="B164" s="22"/>
      <c r="C164" s="23"/>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4"/>
      <c r="AB164" s="24"/>
      <c r="AC164" s="24"/>
      <c r="AD164" s="24"/>
      <c r="AE164" s="24"/>
      <c r="AF164" s="24"/>
      <c r="AG164" s="24"/>
      <c r="AH164" s="24"/>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row>
    <row r="165" spans="2:106" ht="33.75" customHeight="1">
      <c r="B165" s="22"/>
      <c r="C165" s="23"/>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4"/>
      <c r="AB165" s="24"/>
      <c r="AC165" s="24"/>
      <c r="AD165" s="24"/>
      <c r="AE165" s="24"/>
      <c r="AF165" s="24"/>
      <c r="AG165" s="24"/>
      <c r="AH165" s="24"/>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row>
    <row r="166" spans="2:106" ht="33.75" customHeight="1">
      <c r="B166" s="22"/>
      <c r="C166" s="23"/>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4"/>
      <c r="AB166" s="24"/>
      <c r="AC166" s="24"/>
      <c r="AD166" s="24"/>
      <c r="AE166" s="24"/>
      <c r="AF166" s="24"/>
      <c r="AG166" s="24"/>
      <c r="AH166" s="24"/>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row>
    <row r="167" spans="2:106" ht="33.75" customHeight="1">
      <c r="B167" s="22"/>
      <c r="C167" s="23"/>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4"/>
      <c r="AB167" s="24"/>
      <c r="AC167" s="24"/>
      <c r="AD167" s="24"/>
      <c r="AE167" s="24"/>
      <c r="AF167" s="24"/>
      <c r="AG167" s="24"/>
      <c r="AH167" s="24"/>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row>
    <row r="168" spans="2:106" ht="33.75" customHeight="1">
      <c r="B168" s="22"/>
      <c r="C168" s="23"/>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4"/>
      <c r="AB168" s="24"/>
      <c r="AC168" s="24"/>
      <c r="AD168" s="24"/>
      <c r="AE168" s="24"/>
      <c r="AF168" s="24"/>
      <c r="AG168" s="24"/>
      <c r="AH168" s="24"/>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row>
    <row r="169" spans="2:106" ht="33.75" customHeight="1">
      <c r="B169" s="22"/>
      <c r="C169" s="23"/>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4"/>
      <c r="AB169" s="24"/>
      <c r="AC169" s="24"/>
      <c r="AD169" s="24"/>
      <c r="AE169" s="24"/>
      <c r="AF169" s="24"/>
      <c r="AG169" s="24"/>
      <c r="AH169" s="24"/>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row>
    <row r="170" spans="2:106" ht="33.75" customHeight="1">
      <c r="B170" s="22"/>
      <c r="C170" s="23"/>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4"/>
      <c r="AB170" s="24"/>
      <c r="AC170" s="24"/>
      <c r="AD170" s="24"/>
      <c r="AE170" s="24"/>
      <c r="AF170" s="24"/>
      <c r="AG170" s="24"/>
      <c r="AH170" s="24"/>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row>
    <row r="171" spans="2:106" ht="33.75" customHeight="1">
      <c r="B171" s="22"/>
      <c r="C171" s="23"/>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4"/>
      <c r="AB171" s="24"/>
      <c r="AC171" s="24"/>
      <c r="AD171" s="24"/>
      <c r="AE171" s="24"/>
      <c r="AF171" s="24"/>
      <c r="AG171" s="24"/>
      <c r="AH171" s="24"/>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row>
    <row r="172" spans="2:106" ht="33.75" customHeight="1">
      <c r="B172" s="22"/>
      <c r="C172" s="23"/>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4"/>
      <c r="AB172" s="24"/>
      <c r="AC172" s="24"/>
      <c r="AD172" s="24"/>
      <c r="AE172" s="24"/>
      <c r="AF172" s="24"/>
      <c r="AG172" s="24"/>
      <c r="AH172" s="24"/>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row>
    <row r="173" spans="2:106" ht="33.75" customHeight="1">
      <c r="B173" s="22"/>
      <c r="C173" s="23"/>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4"/>
      <c r="AB173" s="24"/>
      <c r="AC173" s="24"/>
      <c r="AD173" s="24"/>
      <c r="AE173" s="24"/>
      <c r="AF173" s="24"/>
      <c r="AG173" s="24"/>
      <c r="AH173" s="24"/>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row>
    <row r="174" spans="2:106" ht="33.75" customHeight="1">
      <c r="B174" s="22"/>
      <c r="C174" s="23"/>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4"/>
      <c r="AB174" s="24"/>
      <c r="AC174" s="24"/>
      <c r="AD174" s="24"/>
      <c r="AE174" s="24"/>
      <c r="AF174" s="24"/>
      <c r="AG174" s="24"/>
      <c r="AH174" s="24"/>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row>
    <row r="175" spans="2:106" ht="33.75" customHeight="1">
      <c r="B175" s="22"/>
      <c r="C175" s="23"/>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4"/>
      <c r="AB175" s="24"/>
      <c r="AC175" s="24"/>
      <c r="AD175" s="24"/>
      <c r="AE175" s="24"/>
      <c r="AF175" s="24"/>
      <c r="AG175" s="24"/>
      <c r="AH175" s="24"/>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row>
    <row r="176" spans="2:106" ht="33.75" customHeight="1">
      <c r="B176" s="22"/>
      <c r="C176" s="23"/>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4"/>
      <c r="AB176" s="24"/>
      <c r="AC176" s="24"/>
      <c r="AD176" s="24"/>
      <c r="AE176" s="24"/>
      <c r="AF176" s="24"/>
      <c r="AG176" s="24"/>
      <c r="AH176" s="24"/>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row>
    <row r="177" spans="2:106" ht="33.75" customHeight="1">
      <c r="B177" s="22"/>
      <c r="C177" s="23"/>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4"/>
      <c r="AB177" s="24"/>
      <c r="AC177" s="24"/>
      <c r="AD177" s="24"/>
      <c r="AE177" s="24"/>
      <c r="AF177" s="24"/>
      <c r="AG177" s="24"/>
      <c r="AH177" s="24"/>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row>
    <row r="178" spans="2:106" ht="33.75" customHeight="1">
      <c r="B178" s="22"/>
      <c r="C178" s="23"/>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4"/>
      <c r="AB178" s="24"/>
      <c r="AC178" s="24"/>
      <c r="AD178" s="24"/>
      <c r="AE178" s="24"/>
      <c r="AF178" s="24"/>
      <c r="AG178" s="24"/>
      <c r="AH178" s="24"/>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row>
    <row r="179" spans="2:106" ht="33.75" customHeight="1">
      <c r="B179" s="22"/>
      <c r="C179" s="23"/>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4"/>
      <c r="AB179" s="24"/>
      <c r="AC179" s="24"/>
      <c r="AD179" s="24"/>
      <c r="AE179" s="24"/>
      <c r="AF179" s="24"/>
      <c r="AG179" s="24"/>
      <c r="AH179" s="24"/>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row>
    <row r="180" spans="2:106" ht="33.75" customHeight="1">
      <c r="B180" s="22"/>
      <c r="C180" s="23"/>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4"/>
      <c r="AB180" s="24"/>
      <c r="AC180" s="24"/>
      <c r="AD180" s="24"/>
      <c r="AE180" s="24"/>
      <c r="AF180" s="24"/>
      <c r="AG180" s="24"/>
      <c r="AH180" s="24"/>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row>
    <row r="181" spans="2:106" ht="33.75" customHeight="1">
      <c r="B181" s="22"/>
      <c r="C181" s="23"/>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4"/>
      <c r="AB181" s="24"/>
      <c r="AC181" s="24"/>
      <c r="AD181" s="24"/>
      <c r="AE181" s="24"/>
      <c r="AF181" s="24"/>
      <c r="AG181" s="24"/>
      <c r="AH181" s="24"/>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row>
    <row r="182" spans="2:106" ht="33.75" customHeight="1">
      <c r="B182" s="22"/>
      <c r="C182" s="23"/>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4"/>
      <c r="AB182" s="24"/>
      <c r="AC182" s="24"/>
      <c r="AD182" s="24"/>
      <c r="AE182" s="24"/>
      <c r="AF182" s="24"/>
      <c r="AG182" s="24"/>
      <c r="AH182" s="24"/>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row>
    <row r="183" spans="2:106" ht="33.75" customHeight="1">
      <c r="B183" s="22"/>
      <c r="C183" s="23"/>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4"/>
      <c r="AB183" s="24"/>
      <c r="AC183" s="24"/>
      <c r="AD183" s="24"/>
      <c r="AE183" s="24"/>
      <c r="AF183" s="24"/>
      <c r="AG183" s="24"/>
      <c r="AH183" s="24"/>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row>
    <row r="184" spans="2:106" ht="33.75" customHeight="1">
      <c r="B184" s="22"/>
      <c r="C184" s="23"/>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4"/>
      <c r="AB184" s="24"/>
      <c r="AC184" s="24"/>
      <c r="AD184" s="24"/>
      <c r="AE184" s="24"/>
      <c r="AF184" s="24"/>
      <c r="AG184" s="24"/>
      <c r="AH184" s="24"/>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row>
    <row r="185" spans="2:106" ht="33.75" customHeight="1">
      <c r="B185" s="22"/>
      <c r="C185" s="23"/>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4"/>
      <c r="AB185" s="24"/>
      <c r="AC185" s="24"/>
      <c r="AD185" s="24"/>
      <c r="AE185" s="24"/>
      <c r="AF185" s="24"/>
      <c r="AG185" s="24"/>
      <c r="AH185" s="24"/>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row>
    <row r="186" spans="2:106" ht="33.75" customHeight="1">
      <c r="B186" s="22"/>
      <c r="C186" s="23"/>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4"/>
      <c r="AB186" s="24"/>
      <c r="AC186" s="24"/>
      <c r="AD186" s="24"/>
      <c r="AE186" s="24"/>
      <c r="AF186" s="24"/>
      <c r="AG186" s="24"/>
      <c r="AH186" s="24"/>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row>
    <row r="187" spans="2:106" ht="33.75" customHeight="1">
      <c r="B187" s="22"/>
      <c r="C187" s="23"/>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4"/>
      <c r="AB187" s="24"/>
      <c r="AC187" s="24"/>
      <c r="AD187" s="24"/>
      <c r="AE187" s="24"/>
      <c r="AF187" s="24"/>
      <c r="AG187" s="24"/>
      <c r="AH187" s="24"/>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22"/>
      <c r="CY187" s="22"/>
      <c r="CZ187" s="22"/>
      <c r="DA187" s="22"/>
      <c r="DB187" s="22"/>
    </row>
    <row r="188" spans="2:106" ht="33.75" customHeight="1">
      <c r="B188" s="22"/>
      <c r="C188" s="23"/>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4"/>
      <c r="AB188" s="24"/>
      <c r="AC188" s="24"/>
      <c r="AD188" s="24"/>
      <c r="AE188" s="24"/>
      <c r="AF188" s="24"/>
      <c r="AG188" s="24"/>
      <c r="AH188" s="24"/>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22"/>
      <c r="CY188" s="22"/>
      <c r="CZ188" s="22"/>
      <c r="DA188" s="22"/>
      <c r="DB188" s="22"/>
    </row>
    <row r="189" spans="2:106" ht="33.75" customHeight="1">
      <c r="B189" s="22"/>
      <c r="C189" s="23"/>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4"/>
      <c r="AB189" s="24"/>
      <c r="AC189" s="24"/>
      <c r="AD189" s="24"/>
      <c r="AE189" s="24"/>
      <c r="AF189" s="24"/>
      <c r="AG189" s="24"/>
      <c r="AH189" s="24"/>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row>
    <row r="190" spans="2:106" ht="33.75" customHeight="1">
      <c r="B190" s="22"/>
      <c r="C190" s="23"/>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4"/>
      <c r="AB190" s="24"/>
      <c r="AC190" s="24"/>
      <c r="AD190" s="24"/>
      <c r="AE190" s="24"/>
      <c r="AF190" s="24"/>
      <c r="AG190" s="24"/>
      <c r="AH190" s="24"/>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row>
    <row r="191" spans="2:106" ht="33.75" customHeight="1">
      <c r="B191" s="22"/>
      <c r="C191" s="23"/>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4"/>
      <c r="AB191" s="24"/>
      <c r="AC191" s="24"/>
      <c r="AD191" s="24"/>
      <c r="AE191" s="24"/>
      <c r="AF191" s="24"/>
      <c r="AG191" s="24"/>
      <c r="AH191" s="24"/>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c r="CZ191" s="22"/>
      <c r="DA191" s="22"/>
      <c r="DB191" s="22"/>
    </row>
    <row r="192" spans="2:106" ht="33.75" customHeight="1">
      <c r="B192" s="22"/>
      <c r="C192" s="23"/>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4"/>
      <c r="AB192" s="24"/>
      <c r="AC192" s="24"/>
      <c r="AD192" s="24"/>
      <c r="AE192" s="24"/>
      <c r="AF192" s="24"/>
      <c r="AG192" s="24"/>
      <c r="AH192" s="24"/>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row>
  </sheetData>
  <sheetProtection formatCells="0" formatColumns="0" formatRows="0" insertColumns="0" insertRows="0" deleteColumns="0" deleteRows="0"/>
  <mergeCells count="117">
    <mergeCell ref="AY107:BB107"/>
    <mergeCell ref="BC107:BF107"/>
    <mergeCell ref="AM108:AP108"/>
    <mergeCell ref="AQ108:AT108"/>
    <mergeCell ref="AU108:AX108"/>
    <mergeCell ref="AY108:BB108"/>
    <mergeCell ref="BC108:BF108"/>
    <mergeCell ref="B60:B85"/>
    <mergeCell ref="C60:C85"/>
    <mergeCell ref="B86:B107"/>
    <mergeCell ref="C86:C107"/>
    <mergeCell ref="AQ107:AT107"/>
    <mergeCell ref="G8:G9"/>
    <mergeCell ref="B127:B130"/>
    <mergeCell ref="B115:B118"/>
    <mergeCell ref="B119:B122"/>
    <mergeCell ref="B123:B126"/>
    <mergeCell ref="F7:F9"/>
    <mergeCell ref="B37:B59"/>
    <mergeCell ref="C37:C59"/>
    <mergeCell ref="B7:B9"/>
    <mergeCell ref="C7:C9"/>
    <mergeCell ref="B10:B36"/>
    <mergeCell ref="C10:C36"/>
    <mergeCell ref="B111:B113"/>
    <mergeCell ref="D7:D9"/>
    <mergeCell ref="E7:E9"/>
    <mergeCell ref="H8:H9"/>
    <mergeCell ref="M8:M9"/>
    <mergeCell ref="L8:L9"/>
    <mergeCell ref="K8:K9"/>
    <mergeCell ref="AB8:AB9"/>
    <mergeCell ref="AH8:AH9"/>
    <mergeCell ref="AG8:AG9"/>
    <mergeCell ref="BK8:BK9"/>
    <mergeCell ref="AA8:AA9"/>
    <mergeCell ref="Z8:Z9"/>
    <mergeCell ref="P8:P9"/>
    <mergeCell ref="T8:T9"/>
    <mergeCell ref="S8:S9"/>
    <mergeCell ref="J8:J9"/>
    <mergeCell ref="I8:I9"/>
    <mergeCell ref="BY86:BY106"/>
    <mergeCell ref="BZ37:BZ59"/>
    <mergeCell ref="BM108:BO108"/>
    <mergeCell ref="AI107:AL107"/>
    <mergeCell ref="AM107:AP107"/>
    <mergeCell ref="BG107:BJ107"/>
    <mergeCell ref="O8:O9"/>
    <mergeCell ref="N8:N9"/>
    <mergeCell ref="U8:U9"/>
    <mergeCell ref="V8:V9"/>
    <mergeCell ref="W8:W9"/>
    <mergeCell ref="X8:X9"/>
    <mergeCell ref="Y8:Y9"/>
    <mergeCell ref="AC8:AC9"/>
    <mergeCell ref="AD8:AD9"/>
    <mergeCell ref="AE8:AE9"/>
    <mergeCell ref="AF8:AF9"/>
    <mergeCell ref="AM8:AP8"/>
    <mergeCell ref="AQ8:AT8"/>
    <mergeCell ref="AU8:AX8"/>
    <mergeCell ref="AY8:BB8"/>
    <mergeCell ref="BC8:BF8"/>
    <mergeCell ref="BL7:BL9"/>
    <mergeCell ref="AU107:AX107"/>
    <mergeCell ref="CN86:CN106"/>
    <mergeCell ref="BZ86:BZ106"/>
    <mergeCell ref="CM86:CM106"/>
    <mergeCell ref="CM8:CM9"/>
    <mergeCell ref="CM10:CM36"/>
    <mergeCell ref="CH108:CJ108"/>
    <mergeCell ref="CM37:CM59"/>
    <mergeCell ref="BR37:BR59"/>
    <mergeCell ref="BR86:BR106"/>
    <mergeCell ref="BS8:BS9"/>
    <mergeCell ref="BS10:BS36"/>
    <mergeCell ref="BS37:BS59"/>
    <mergeCell ref="BS86:BS106"/>
    <mergeCell ref="BT108:BV108"/>
    <mergeCell ref="CF8:CF9"/>
    <mergeCell ref="CG8:CG9"/>
    <mergeCell ref="CF10:CF36"/>
    <mergeCell ref="CG10:CG36"/>
    <mergeCell ref="CF37:CF59"/>
    <mergeCell ref="CG37:CG59"/>
    <mergeCell ref="CF86:CF106"/>
    <mergeCell ref="CG86:CG106"/>
    <mergeCell ref="CA108:CC108"/>
    <mergeCell ref="BY8:BY9"/>
    <mergeCell ref="CT86:CT106"/>
    <mergeCell ref="CU86:CU106"/>
    <mergeCell ref="CO108:CQ108"/>
    <mergeCell ref="DB86:DB106"/>
    <mergeCell ref="CV108:CX108"/>
    <mergeCell ref="DA10:DA36"/>
    <mergeCell ref="DA37:DA59"/>
    <mergeCell ref="DA86:DA106"/>
    <mergeCell ref="CT37:CT59"/>
    <mergeCell ref="CU37:CU59"/>
    <mergeCell ref="DB8:DB9"/>
    <mergeCell ref="DB10:DB36"/>
    <mergeCell ref="DB37:DB59"/>
    <mergeCell ref="DA8:DA9"/>
    <mergeCell ref="CT8:CT9"/>
    <mergeCell ref="CU8:CU9"/>
    <mergeCell ref="CT10:CT36"/>
    <mergeCell ref="CU10:CU36"/>
    <mergeCell ref="BR8:BR9"/>
    <mergeCell ref="BR10:BR36"/>
    <mergeCell ref="CN8:CN9"/>
    <mergeCell ref="CN10:CN36"/>
    <mergeCell ref="CN37:CN59"/>
    <mergeCell ref="BZ8:BZ9"/>
    <mergeCell ref="BY10:BY36"/>
    <mergeCell ref="BZ10:BZ36"/>
    <mergeCell ref="BY37:BY59"/>
  </mergeCells>
  <phoneticPr fontId="48" type="noConversion"/>
  <dataValidations xWindow="478" yWindow="440" count="66">
    <dataValidation type="textLength" allowBlank="1" showInputMessage="1" showErrorMessage="1" sqref="C111:C114 B119:B130 B115"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M7:BM8 BP8 BT7:BT8 BW8 CA7:CA8 CD8 CH7:CH8 CK8 CO7:CO8 CR8 CV7:CV8 CY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I7" xr:uid="{F178A1FE-1418-4CA4-BCE5-0A004300DFD6}"/>
    <dataValidation allowBlank="1" showInputMessage="1" showErrorMessage="1" prompt="Totalice el costo de las acciones al finalizar la vigencia del documento CONPES." sqref="AH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Total costo acción Ni -Total recurso asignado acción Ni." sqref="AJ108 AL108 BH108:BJ108" xr:uid="{23257DF3-910D-4DD4-B548-5A0592C9F613}"/>
    <dataValidation allowBlank="1" showInputMessage="1" showErrorMessage="1" prompt="El balance cualitativo corresponde a las instrucciones indicadas en esta sección para cada uno de los cortes establecidos en el documento CONPES." sqref="B110"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type="decimal" allowBlank="1" showInputMessage="1" showErrorMessage="1" sqref="AA27:AG30 AA55:AD55 AA21:AE22 AC67:AG67 AA65:AG66 AA10:AC11 AA67 AG31:AG32 Z23:AG23 AA24:AG24 AF17:AG22 AA17:AB19 AC17:AE20 AB32:AF32 AB16:AG16 AD25:AG26 AA106:AC106 AA71 AA33:AG36 AC12:AG15" xr:uid="{CA755656-BD1D-4939-A0EB-9463743B8321}">
      <formula1>1</formula1>
      <formula2>1000000000</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BL10:BL106 D48 D18:D23 D100:D106 D71 D25:D46 D50:D67 D10:D15" xr:uid="{1A6C2873-9318-45D5-A32A-2B01D77C29B5}"/>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M9 BT9 CA9 CH9 CO9 CV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N9:BO9 BU9:BV9 CB9:CC9 CI9:CJ9 CP9:CQ9 CW9:CX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Q9 BX9 CE9 CL9 CS9 CZ9" xr:uid="{AD1C0786-31A7-498E-BA81-A42EF1AAEC57}"/>
    <dataValidation allowBlank="1" showInputMessage="1" showErrorMessage="1" prompt="Escriba el avance acumulado financiero para cada acción formulada (recursos ejecutados en desarrollo de la acción). _x000a__x000a_" sqref="BP9 BW9 CD9 CK9 CR9 CY9" xr:uid="{F4DEA3CA-45FD-43DB-A849-E854ACBB8F5B}"/>
    <dataValidation allowBlank="1" showInputMessage="1" showErrorMessage="1" prompt="Total recurso asignado acción Ni - Total costo acción Ni" sqref="AI108 BG108 BK108 AM108 AQ108 AU108 AY108 BC108" xr:uid="{AECBFDF1-7DFC-4E19-9959-802F0E3C5220}"/>
    <dataValidation allowBlank="1" showInputMessage="1" showErrorMessage="1" prompt="Total recurso asignado acción Ni - Total costo acción Ni _x000a_" sqref="AK108" xr:uid="{F006E1D0-AD4E-44AE-B542-459C74380382}"/>
    <dataValidation allowBlank="1" showInputMessage="1" showErrorMessage="1" prompt="Porcentaje de cumplimiento del objetivo general: Realice una sumatoria del porcentaje de cumplimiento de los objetivos específicos." sqref="BR108:BS108 BY108:BZ108 CF108:CG108 CM108:CN108 CT108:CU108 DA108:DB108" xr:uid="{1B466931-B0C8-470E-AA3A-9DA400C0B0C2}"/>
    <dataValidation allowBlank="1" showInputMessage="1" showErrorMessage="1" prompt="Efectúe la diferencia entre los costos de las acciones y los recursos asignados para cada vigencia y para el agregado de las vigencias." sqref="B108" xr:uid="{CBE42411-0014-4F3D-AB59-3C72EE5A40D9}"/>
    <dataValidation allowBlank="1" showInputMessage="1" showErrorMessage="1" prompt="Recursos ejecutados (acumulados) en millones de pesos._x000a__x000a_ " sqref="BP108 BW108 CD108 CK108 CR108 CY108"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Q108 BX108 CE108 CL108 CS108 CZ108" xr:uid="{6BD82F0F-164C-4E33-8A5C-BB9AD40F79A0}"/>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1. Totalice el costos de las acciones por vigencia._x000a_2. Totalice los recursos asignados de las acciones por vigencia." sqref="U107:X107 D107:S107" xr:uid="{6C25A71C-3B55-4A86-88D6-79F8E07DDFCE}"/>
    <dataValidation allowBlank="1" showInputMessage="1" showErrorMessage="1" prompt="Escriba la fórmula de cálculo del indicador, teniendo en cuenta las indicaciones del paso 1. Plan de acción en la hoja &quot;Instrucciones PAS&quot;." sqref="O8:O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R8:BS8 BY8:BZ8 CF8:CG8 CM8:CN8 CT8:CU8 DA8:DB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BL7:BL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48DCAA3B-F002-4269-B5A0-81843D65FFF2}"/>
    <dataValidation allowBlank="1" showInputMessage="1" showErrorMessage="1" prompt="Total de los recursos asignados para cada acción al finalizar la vigencia del documento CONPES." sqref="BK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111:B114"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BM6:BZ6 CB6:DB6" xr:uid="{DAB8BADC-5193-4572-B9C6-22563EC71945}"/>
    <dataValidation allowBlank="1" showInputMessage="1" showErrorMessage="1" prompt="Escriba el número del documento CONPES, que fue asignado en el momento de la publicación (instrucciones PAS paso 1. Datos Básicos)." sqref="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M108:BO108 BT108:BV108 CA108:CC108 CH108:CJ108 CO108:CQ108 CV108:CX108" xr:uid="{C9C06962-00CC-403D-99CB-ADD9696B0C66}"/>
    <dataValidation allowBlank="1" showInputMessage="1" showErrorMessage="1" prompt="La sección de Plan de Acción debe diligenciarse en el momento de la elaboración del documento CONPES." sqref="CA6 C6:BK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AA7:AH7" xr:uid="{F5DB38EF-5BF3-4693-8F60-25FB6EBA1829}"/>
    <dataValidation type="textLength" allowBlank="1" showInputMessage="1" showErrorMessage="1" error="El número de carácteres debe estar entre 50 y 500. " prompt="_x000a_" sqref="AB5:DB5" xr:uid="{6C8F4515-6CD5-4452-AF44-A69A57FF30CA}">
      <formula1>50</formula1>
      <formula2>500</formula2>
    </dataValidation>
    <dataValidation allowBlank="1" showInputMessage="1" showErrorMessage="1" prompt="Escriba el nombre del documento CONPES como fue aprobado en sesión CONPES (instrucciones PAS paso 0. Datos básicos)." sqref="E3" xr:uid="{8899C815-98BD-427C-8411-677B35AF2BCC}"/>
    <dataValidation allowBlank="1" showInputMessage="1" showErrorMessage="1" prompt="Escriba el número del documento CONPES, que fue asignado en el momento de la publicación (instrucciones PAS paso 0. Datos Básicos)." sqref="E4" xr:uid="{7CF534CD-B7FC-4796-9CD0-6E2DC73ADA46}"/>
    <dataValidation allowBlank="1" showInputMessage="1" showErrorMessage="1" prompt="Dejar vacía." sqref="N4:Q4" xr:uid="{DE2BAB5B-2A5D-4155-AFF2-A07636DF31B9}"/>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A5573E21-4A9E-4AFB-8633-10D17C5190C9}"/>
    <dataValidation allowBlank="1" showInputMessage="1" showErrorMessage="1" prompt="Escriba el valor de la meta para cada vigencia en línea con la forma de acumulacón definida. _x000a__x000a_Elimine o adicione columnas de acuerdo al tiempo de ejecución de la política._x000a__x000a_" sqref="S8:Y9" xr:uid="{849D06C9-AC55-40B9-9127-8D0BECA3A105}"/>
    <dataValidation allowBlank="1" showInputMessage="1" showErrorMessage="1" prompt="Escriba el valor de la meta final en línea con la forma de acumulación._x000a__x000a_Acumulado y reducción acumulada: meta del último año de ejecución._x000a__x000a_Flujo y reducción: promedio de metas anuales._x000a__x000a_" sqref="Z8:Z9" xr:uid="{BDE2F12D-2112-4AED-A00C-A1FC9BA1BBD7}"/>
    <dataValidation allowBlank="1" showInputMessage="1" showErrorMessage="1" prompt="Indique el costo de las acciones en millones de pesos, es decir los recursos necesarios para implementar la acción. No se deben diligenciar celdas con valores cero. En los casos en los que no pueda determinar los costos, deje la celda vacía." sqref="AA8:AG9" xr:uid="{6C4E1959-44C1-4724-BC8A-601802355923}"/>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AI8 BG8 AM8" xr:uid="{140EADC1-34C2-4192-A05B-D61CC105B4AA}"/>
    <dataValidation allowBlank="1" showInputMessage="1" showErrorMessage="1" prompt="Escriba el valor y fecha de la línea base de los indicadores que tienen disponibles dicha información. Recuerde que la línea base debe estar expresada en la misma unidad de la meta." sqref="Q8:R8" xr:uid="{9220AB64-2D73-4EC1-AD63-DC1FE4FED5B1}"/>
    <dataValidation allowBlank="1" showInputMessage="1" showErrorMessage="1" prompt="Seleccione la forma de acumulación del indicador, teniendo en cuenta las indicaciones del paso 1. Plan de acción en la hoja &quot;Instrucciones PAS&quot;." sqref="P8:P9" xr:uid="{F2455A36-C8DC-43A9-85A9-18448F60B29D}"/>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Z7" xr:uid="{FF9EF515-97DF-42C2-AF5F-EA68536E4E40}"/>
    <dataValidation allowBlank="1" showInputMessage="1" showErrorMessage="1" prompt="Escriba el nombre del documento CONPES como fue aprobado en sesión CONPES (instrucciones PAS paso1. Datos básicos)." sqref="F3:AA3" xr:uid="{B49F2321-B6D5-4D3E-A43D-9D4C96299E6C}"/>
    <dataValidation type="textLength" allowBlank="1" showInputMessage="1" showErrorMessage="1" sqref="C115:DB130" xr:uid="{BC7E8245-5902-4F5E-BCFA-C474F1B4C9AE}">
      <formula1>0</formula1>
      <formula2>500</formula2>
    </dataValidation>
    <dataValidation allowBlank="1" showInputMessage="1" showErrorMessage="1" prompt="Escriba los recursos asignados para cada vigencia" sqref="AE10:AF11 BP10:BP106 CY10:CY106 CR10:CR106 CK10:CK106 CD10:CD106 BW10:BW106 AI77:AI81 AI17:AI20 BF24 BH24 AM73:AM75 AI73:AI75 AI22:AI30 AI83:AI105 AU99:AU105 AQ99:AQ105 BI81:BI106 AW83:AW106 AK83:AK106 AO83:AO106 AM77:AM105 AY72:AY105 AQ73:AQ97 AU72:AU97 AP10:AP11 AU32:AU43 AM32:AM42 AK22:AK42 AI33:AI42 AY32:AY43 AQ32:AQ70 BI25:BI79 BG25:BG106 BE25:BE106 BC32:BC106 AY45:AY70 BA43:BA106 AK45:AK80 AU45:AU70 AI45:AI70 AM45:AM70 BE10:BE23 BG10:BG23 BI10:BI23 BC10:BC30 AY10:AY30 AM12:AM30 AU10:AU30 AQ12:AQ30 BA10:BA40 AK12:AK20 AO12:AO81 AS10:AS106 AW10:AW81 AI12:AI15" xr:uid="{2F087E57-1604-4988-B82E-0A055C4FB9A6}"/>
    <dataValidation type="whole" allowBlank="1" showInputMessage="1" showErrorMessage="1" sqref="AA80:AF80 AB83:AF83 AA77:AG79 AA84:AG105 AB50:AD54 AG72:AG73 AA73:AF73 AA74:AB75 AC74:AG76 AA60:AG64 AE49:AF55 AB45:AE48 AA81:AG82 AD72:AF72 AA68:AG70 AF41:AG48 AA41:AA54 AB41:AE43 AA37:AG40 AA56:AF59 AG49:AG59 AI82 AQ82 AM43:AM44 AI43:AI44 AK43:AK44 AU98 AQ98" xr:uid="{DA6E1C53-018B-4BE6-A012-6DDA72FE8175}">
      <formula1>1</formula1>
      <formula2>1000000000</formula2>
    </dataValidation>
    <dataValidation type="custom" allowBlank="1" showInputMessage="1" showErrorMessage="1" sqref="C101:C102 C10 C37 C60" xr:uid="{C73FDA77-FE08-48E8-80D8-8C8ACAA319DC}">
      <formula1>1</formula1>
    </dataValidation>
    <dataValidation type="date" allowBlank="1" showInputMessage="1" showErrorMessage="1" error="Escriba la fecha en formato DD/MM/AAAA" sqref="K45:L48 K50:L70 L71 K77:L81 L10 K12:L43 K82:K92 L85:L106 K72:L75 L44 K94:K105" xr:uid="{ABFCAAAD-C39F-4AED-9BF6-A8EBC5B3678D}">
      <formula1>36526</formula1>
      <formula2>55153</formula2>
    </dataValidation>
    <dataValidation allowBlank="1" showInputMessage="1" showErrorMessage="1" prompt="Actualice la fórmula conforme:_x000a_1) Al número de acciones de cada objetivo (adición de filas)_x000a_2) Al corte evaluado, ya que la fórmula está indicando el avance del objetivo 1 en el corte No.1" sqref="DA10:DB106 CT10:CU106 CM10:CN106 CF10:CG106 BY10:BZ106 BR10:BS106" xr:uid="{F6427458-9B96-4616-A7BF-DDC43CE64893}"/>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60:E106" xr:uid="{0F7F9D30-FF88-4AEC-A877-5999D042A483}">
      <formula1>C60</formula1>
    </dataValidation>
    <dataValidation operator="lessThanOrEqual" allowBlank="1" showInputMessage="1" showErrorMessage="1" error="La ponderación de la acción debe ser menor a la del objetivo específico. La sumatoria de las ponderaciones de las acciones de un mismo objetivo, debe ser igual a la ponderación del objetivo. " sqref="E37:E59" xr:uid="{EB69B078-271C-4DAF-A059-645340B13ECB}"/>
  </dataValidations>
  <hyperlinks>
    <hyperlink ref="J94" r:id="rId1" display="mailto:jmmoreno@minenergia.gov.co" xr:uid="{6AA0631B-346D-474B-8FAB-62B8107D5803}"/>
    <hyperlink ref="J96" r:id="rId2" display="mailto:jmmoreno@minenergia.gov.co" xr:uid="{7BB428BB-65A4-45CD-A890-50DFC12B3153}"/>
    <hyperlink ref="J97" r:id="rId3" display="mailto:jmmoreno@minenergia.gov.co" xr:uid="{031FC235-C702-4BE7-821C-916C9D8DE09C}"/>
    <hyperlink ref="J99" r:id="rId4" display="mailto:jmmoreno@minenergia.gov.co" xr:uid="{256E4D0D-14ED-44EA-8513-B6A742B67291}"/>
    <hyperlink ref="J102" r:id="rId5" xr:uid="{6CC1991B-D18E-4CBE-9CE0-E2E80138B86D}"/>
    <hyperlink ref="J72" r:id="rId6" display="mailto:jmmoreno@minenergia.gov.co" xr:uid="{8B074C29-70AB-452A-8B66-80EE23AE7ECE}"/>
    <hyperlink ref="J73" r:id="rId7" xr:uid="{56ABC6AA-7800-4898-A448-243F460C9DD2}"/>
    <hyperlink ref="J74" r:id="rId8" xr:uid="{2644D187-95F9-4DD8-BBEF-2B5C5E74EBA2}"/>
    <hyperlink ref="J75" r:id="rId9" xr:uid="{D72FAFE8-9EFF-458C-AF60-DFA01A83AED9}"/>
    <hyperlink ref="J93" r:id="rId10" display="jarojass@minenergia.gov.co" xr:uid="{BC833586-EC44-46B0-9F21-2C658BF1CE31}"/>
    <hyperlink ref="J95" r:id="rId11" xr:uid="{1DDCA4EA-E9F7-45A9-BBBA-C6960BCFC0A2}"/>
    <hyperlink ref="J101" r:id="rId12" display="jmmoreno@minenergia.gov.co" xr:uid="{FDAF81E5-2782-46CC-A2D3-64B292D0CFE2}"/>
    <hyperlink ref="J106" r:id="rId13" display="mailto:pebustamante@minenergia.gov.co" xr:uid="{F754D966-55F9-4631-85F1-2D8568FAABB8}"/>
    <hyperlink ref="J81" r:id="rId14" display="mailto:tlaguilar@minenergia.gov.co" xr:uid="{8989C301-E9EE-4269-B78D-7C8582BDBD99}"/>
    <hyperlink ref="J77" r:id="rId15" display="mailto:gloria.gheorghe@anm.gov.co" xr:uid="{C2124D7F-7861-4978-A482-700991C2D2AA}"/>
    <hyperlink ref="J70" r:id="rId16" xr:uid="{D51422FA-A705-4280-A907-F9BD20C54050}"/>
    <hyperlink ref="J65" r:id="rId17" xr:uid="{E2F9C5A0-8E3B-48E6-BA1D-8BC7DB65655B}"/>
    <hyperlink ref="J61" r:id="rId18" xr:uid="{3698C71F-A2E3-4F4E-A926-4FEB5C440987}"/>
    <hyperlink ref="J60" r:id="rId19" xr:uid="{7940DF23-FB84-4D2D-A74D-6F3BE371227A}"/>
    <hyperlink ref="J56" r:id="rId20" xr:uid="{7F328C9B-3846-455E-8833-DFF838FFBA23}"/>
    <hyperlink ref="J55" r:id="rId21" display="mailto:jarojass@minenergia.gov.co" xr:uid="{19744FEA-33F5-4D69-9DBB-AB9C04C3D25E}"/>
    <hyperlink ref="J50" r:id="rId22" xr:uid="{8C01BB04-9E41-4527-97A6-1EE90ABC5F96}"/>
    <hyperlink ref="J53" r:id="rId23" display="mailto:jmmoreno@minenergia.gov.co" xr:uid="{EF073607-9AB5-4CD5-B393-EC1187642DA3}"/>
    <hyperlink ref="J31" r:id="rId24" display="hfuenzalida@sgc.gov.co_x000a__x000a_john.escobar@anh.gov.co_x000a__x000a__x000a__x000a_" xr:uid="{44E3E24A-97A4-4D47-BFC2-8C70F4341CD9}"/>
    <hyperlink ref="J35" r:id="rId25" display="carolina.cruz@upme.gov.co" xr:uid="{DA12E593-E3E6-4E09-9541-5DFBF0FC722A}"/>
    <hyperlink ref="J34" r:id="rId26" xr:uid="{A58DDBC4-C4E7-4B75-8435-3305CFE36729}"/>
    <hyperlink ref="J33" r:id="rId27" xr:uid="{48978D42-FB64-4EBB-AF35-14945E7C34CF}"/>
    <hyperlink ref="J32" r:id="rId28" display="john.escobar@anh.gov.co" xr:uid="{04A5DA10-0153-4A40-8E33-C9C0F8C0EA40}"/>
    <hyperlink ref="J27" r:id="rId29" xr:uid="{6244833A-D4F2-4827-B02D-28C609214F79}"/>
    <hyperlink ref="J30" r:id="rId30" xr:uid="{2E929F21-03AB-4CF3-B9DB-62A9AA3CE254}"/>
    <hyperlink ref="J25" r:id="rId31" xr:uid="{D041B536-CB56-4295-AD14-B0C9E6351497}"/>
    <hyperlink ref="J21" r:id="rId32" display="alejandro.nino@anh.gov.co_x000a__x000a_jmmoreno@minenergia.gov.co" xr:uid="{510E1DC7-9EB8-4B3F-9E97-21F5ED9461D9}"/>
    <hyperlink ref="J10" r:id="rId33" xr:uid="{3569F38E-555B-461A-982E-EE46F453DC2C}"/>
    <hyperlink ref="J17" r:id="rId34" xr:uid="{230755B7-807A-42D5-90FC-4A61EAAF4150}"/>
    <hyperlink ref="J19" r:id="rId35" xr:uid="{6FE78520-B7CA-41E2-8116-214DF6FDD4A4}"/>
    <hyperlink ref="J18" r:id="rId36" xr:uid="{5C8E421B-8940-41FE-9128-845D16D6E2A3}"/>
    <hyperlink ref="J12" r:id="rId37" xr:uid="{32979F22-9330-4EB3-98DA-8A8E91506729}"/>
    <hyperlink ref="J98" r:id="rId38" display="mailto:jmmoreno@minenergia.gov.co" xr:uid="{CB6E314B-8834-4714-8EEF-154259292BDA}"/>
    <hyperlink ref="J54" r:id="rId39" display="mailto:jmmoreno@minenergia.gov.co" xr:uid="{2762BDD6-6C92-4141-A6BA-6D7486D72E77}"/>
    <hyperlink ref="J80" r:id="rId40" xr:uid="{DC3006C5-3B83-4B99-A056-DFD9CA8752EB}"/>
    <hyperlink ref="J62" r:id="rId41" display="leonhenao@ipse.gov.co" xr:uid="{3855AEB1-694B-4AE9-B81C-1898A8AD04B0}"/>
    <hyperlink ref="J63:J64" r:id="rId42" display="leonhenao@ipse.gov.co" xr:uid="{BD31D9C3-070D-44B5-8F34-24488FCEE079}"/>
    <hyperlink ref="J23" r:id="rId43" xr:uid="{925B53BB-449B-4189-8787-02551FB38DE7}"/>
    <hyperlink ref="J83" r:id="rId44" display="mailto:emmonroy@minenergia.gov.co" xr:uid="{61FAE874-5502-400C-9271-8E958E811E83}"/>
    <hyperlink ref="J36" r:id="rId45" xr:uid="{BCAA727F-608A-486C-89CC-9A832EEBFE44}"/>
    <hyperlink ref="J92" r:id="rId46" display="jarojass@minenergia.gov.co_x000a__x000a_" xr:uid="{502925D7-37F2-4107-A6BB-676B857B0F37}"/>
    <hyperlink ref="J68" r:id="rId47" xr:uid="{50D0F6B5-B7DB-4FFD-B82F-5EE79578F894}"/>
    <hyperlink ref="J26" r:id="rId48" xr:uid="{AEE22E66-FB27-48F8-B7C0-40BE75BF43EB}"/>
    <hyperlink ref="J66" r:id="rId49" xr:uid="{0662E76D-9F3B-4D30-98B0-720114624819}"/>
    <hyperlink ref="J67" r:id="rId50" xr:uid="{95B6EC03-5733-4691-8EB3-34A01088C15A}"/>
    <hyperlink ref="J69" r:id="rId51" xr:uid="{46915E54-2EF1-4F66-AC79-A5E67D7E1EE7}"/>
    <hyperlink ref="J100" r:id="rId52" display="mailto:carolina.cruz@upme.gov.co" xr:uid="{7F66D4DC-78F5-4AF9-9252-18BFC5C245AB}"/>
    <hyperlink ref="J47" r:id="rId53" display="jlinares@dnp.gov.co; hbahamon@minvivienda.gov.co" xr:uid="{79512ABA-3FBD-4F98-828C-C4067C306857}"/>
    <hyperlink ref="J88" r:id="rId54" xr:uid="{F0026A3B-AC71-4354-AA27-F9A405023C3F}"/>
    <hyperlink ref="J104" r:id="rId55" xr:uid="{86608473-18DF-44DB-A14E-D75470B738E7}"/>
    <hyperlink ref="J78" r:id="rId56" display="daniel.colmenares@colombiaproductiva.com" xr:uid="{8CBBD2F1-222C-4B68-A7EC-DC4029D42029}"/>
    <hyperlink ref="J85" r:id="rId57" xr:uid="{0CC6B13D-DC34-47F3-8AD8-3D912092E6B0}"/>
    <hyperlink ref="J49" r:id="rId58" display="mailto:tlaguilar@minenergia.gov.co" xr:uid="{955E9F13-E387-4E7A-AA17-AF479A0DD21F}"/>
    <hyperlink ref="J103" r:id="rId59" xr:uid="{2C9E3E65-D40D-46E8-B1A0-CABFDD15D0E1}"/>
    <hyperlink ref="J11" r:id="rId60" xr:uid="{2756231E-45E9-411C-AC05-1A86DE1D5F4F}"/>
    <hyperlink ref="J51" r:id="rId61" xr:uid="{C31AA16D-E6DD-4556-B7CF-7552491FACDB}"/>
    <hyperlink ref="J52" r:id="rId62" xr:uid="{8D083684-2F06-4B9D-B92E-685A9EEEE6A7}"/>
    <hyperlink ref="J71" r:id="rId63" xr:uid="{C93407F3-4E92-4656-ACC0-D6961538EF65}"/>
    <hyperlink ref="J44" r:id="rId64" xr:uid="{28B872F8-742C-4AA2-A2A7-42154542C85A}"/>
    <hyperlink ref="J84" r:id="rId65" xr:uid="{17022C29-BAEA-4689-8A75-AD161D9E6B3A}"/>
    <hyperlink ref="J24" r:id="rId66" xr:uid="{A4AE7F6F-7695-45DE-AE43-5C932CE884DE}"/>
    <hyperlink ref="J20" r:id="rId67" xr:uid="{AAE32F99-D219-4FFA-89C4-CDB993F4A78C}"/>
    <hyperlink ref="J22" r:id="rId68" display="alejandro.nino@anh.gov.co_x000a__x000a_jmmoreno@minenergia.gov.co" xr:uid="{08E45401-D61C-4B10-A480-45D790D2B3AC}"/>
    <hyperlink ref="J82" r:id="rId69" display="mailto:tlaguilar@minenergia.gov.co" xr:uid="{EA663D5C-9751-4825-B703-5CA67990BDBB}"/>
    <hyperlink ref="J63" r:id="rId70" xr:uid="{CEC07512-43F9-46DD-9337-0D5B24155E0F}"/>
    <hyperlink ref="J87" r:id="rId71" xr:uid="{AAA34D19-EDE3-4FBB-971B-8D3D2F6E3577}"/>
    <hyperlink ref="J58" r:id="rId72" xr:uid="{5AAAB5A1-2072-43BE-BB76-8C6FAF4D756C}"/>
    <hyperlink ref="J59" r:id="rId73" display="mailto:jarojass@minenergia.gov.co" xr:uid="{281562B2-15B8-4002-9351-7012BBEA042C}"/>
    <hyperlink ref="J37" r:id="rId74" display="mailto:jarojass@minenergia.gov.co" xr:uid="{FA53B33A-1F47-486E-BD86-24DF09D3D398}"/>
    <hyperlink ref="J38" r:id="rId75" display="mailto:jarojass@minenergia.gov.co" xr:uid="{05C9395A-F8E5-4B47-AE90-CB544F055743}"/>
    <hyperlink ref="J39" r:id="rId76" xr:uid="{331E11AB-DD99-4249-A518-9A2C5F949D8C}"/>
    <hyperlink ref="J40" r:id="rId77" display="jdroldan@mintransporte.gov.co_x000a__x000a_" xr:uid="{D8DDF07E-38AA-4D50-928A-B2C7528A5315}"/>
    <hyperlink ref="J13" r:id="rId78" xr:uid="{FDE0D824-BA91-444C-B914-DF28A358786B}"/>
  </hyperlinks>
  <printOptions horizontalCentered="1" verticalCentered="1"/>
  <pageMargins left="0.31496062992125984" right="0.31496062992125984" top="0.35433070866141736" bottom="0.35433070866141736" header="0.31496062992125984" footer="0.31496062992125984"/>
  <pageSetup scale="21" fitToHeight="0" orientation="landscape" r:id="rId79"/>
  <headerFooter>
    <oddFooter xml:space="preserve">&amp;LF-CA-02 (VERSIÓN 11)&amp;C&amp;P&amp;RSubdirección General de Prospectiva y Desarrollo Nacional - Grupo CONPES </oddFooter>
  </headerFooter>
  <colBreaks count="2" manualBreakCount="2">
    <brk id="26" max="37" man="1"/>
    <brk id="63" max="1048575" man="1"/>
  </colBreaks>
  <ignoredErrors>
    <ignoredError sqref="AH107 AI107 BQ108 AI108:AJ108 AL108 BG107:BJ107 BG108:BK108" unlockedFormula="1"/>
  </ignoredErrors>
  <drawing r:id="rId80"/>
  <extLst>
    <ext xmlns:x14="http://schemas.microsoft.com/office/spreadsheetml/2009/9/main" uri="{CCE6A557-97BC-4b89-ADB6-D9C93CAAB3DF}">
      <x14:dataValidations xmlns:xm="http://schemas.microsoft.com/office/excel/2006/main" xWindow="478" yWindow="440" count="1">
        <x14:dataValidation type="list" allowBlank="1" showInputMessage="1" showErrorMessage="1" prompt="Seleccione el nombre de la dirección técnica o grupo del DNP responsable de liderar el documento CONPES (instrucciones PAS. Paso 0. Datos básicos). " xr:uid="{29FE4BF4-473E-4820-BD8D-DA4F2D37A921}">
          <x14:formula1>
            <xm:f>Desplegables!$A$10:$A$31</xm:f>
          </x14:formula1>
          <xm:sqref>AB4:AF4 W4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696E-13C8-437A-8150-3E953014A53B}">
  <dimension ref="A1:AP17"/>
  <sheetViews>
    <sheetView showGridLines="0" zoomScale="55" zoomScaleNormal="55" zoomScaleSheetLayoutView="20" zoomScalePageLayoutView="35" workbookViewId="0"/>
  </sheetViews>
  <sheetFormatPr baseColWidth="10" defaultColWidth="10.42578125" defaultRowHeight="33.75" customHeight="1"/>
  <cols>
    <col min="1" max="1" width="1.42578125" style="19" customWidth="1"/>
    <col min="2" max="2" width="35" style="19" customWidth="1"/>
    <col min="3" max="3" width="51.42578125" style="134" customWidth="1"/>
    <col min="4" max="4" width="17.28515625" style="135" customWidth="1"/>
    <col min="5" max="5" width="31.7109375" style="19" customWidth="1"/>
    <col min="6" max="6" width="27.7109375" style="19" customWidth="1"/>
    <col min="7" max="7" width="22.7109375" style="19" customWidth="1"/>
    <col min="8" max="8" width="60.85546875" style="19" customWidth="1"/>
    <col min="9" max="9" width="18.42578125" style="19" customWidth="1"/>
    <col min="10" max="10" width="14.28515625" style="19" customWidth="1"/>
    <col min="11" max="11" width="14.5703125" style="19" customWidth="1"/>
    <col min="12" max="12" width="8.7109375" style="19" customWidth="1"/>
    <col min="13" max="13" width="8.7109375" style="135" customWidth="1"/>
    <col min="14" max="14" width="22.140625" style="135" customWidth="1"/>
    <col min="15" max="23" width="8.85546875" style="19" customWidth="1"/>
    <col min="24" max="25" width="30.5703125" style="19" customWidth="1"/>
    <col min="26" max="26" width="22.42578125" style="19" customWidth="1"/>
    <col min="27" max="27" width="18.7109375" style="19" customWidth="1"/>
    <col min="28" max="28" width="34.5703125" style="134" bestFit="1" customWidth="1"/>
    <col min="29" max="30" width="34.5703125" style="134" customWidth="1"/>
    <col min="31" max="31" width="27.42578125" style="134" bestFit="1" customWidth="1"/>
    <col min="32" max="32" width="24.140625" style="134" bestFit="1" customWidth="1"/>
    <col min="33" max="33" width="22.28515625" style="133" customWidth="1"/>
    <col min="34" max="16384" width="10.42578125" style="19"/>
  </cols>
  <sheetData>
    <row r="1" spans="1:42" s="16" customFormat="1" ht="9" customHeight="1" thickBot="1">
      <c r="A1" s="19"/>
      <c r="C1" s="134"/>
      <c r="D1" s="152"/>
      <c r="M1" s="152"/>
      <c r="N1" s="152"/>
      <c r="AB1" s="151"/>
      <c r="AC1" s="151"/>
      <c r="AD1" s="151"/>
      <c r="AE1" s="151"/>
      <c r="AF1" s="151"/>
      <c r="AG1" s="150"/>
    </row>
    <row r="2" spans="1:42" ht="24" thickBot="1">
      <c r="B2" s="155"/>
      <c r="C2" s="156"/>
      <c r="D2" s="157" t="s">
        <v>75</v>
      </c>
      <c r="E2" s="158"/>
      <c r="F2" s="158"/>
      <c r="G2" s="158"/>
      <c r="H2" s="158"/>
      <c r="I2" s="158"/>
      <c r="J2" s="158"/>
      <c r="K2" s="158"/>
      <c r="L2" s="158"/>
      <c r="M2" s="159"/>
      <c r="N2" s="159"/>
      <c r="O2" s="158"/>
      <c r="P2" s="158"/>
      <c r="Q2" s="158"/>
      <c r="R2" s="158"/>
      <c r="S2" s="158"/>
      <c r="T2" s="158"/>
      <c r="U2" s="158"/>
      <c r="V2" s="158"/>
      <c r="W2" s="158"/>
      <c r="X2" s="158"/>
      <c r="Y2" s="158"/>
      <c r="Z2" s="158"/>
      <c r="AA2" s="158"/>
      <c r="AB2" s="160"/>
      <c r="AC2" s="160"/>
      <c r="AD2" s="160"/>
      <c r="AE2" s="160"/>
      <c r="AF2" s="160"/>
      <c r="AG2" s="161"/>
      <c r="AH2" s="161"/>
      <c r="AI2" s="161"/>
      <c r="AJ2" s="161"/>
      <c r="AK2" s="161"/>
      <c r="AL2" s="161"/>
      <c r="AM2" s="161"/>
      <c r="AN2" s="161"/>
      <c r="AO2" s="161"/>
      <c r="AP2" s="161"/>
    </row>
    <row r="3" spans="1:42" ht="15.75">
      <c r="B3" s="464" t="s">
        <v>76</v>
      </c>
      <c r="C3" s="461"/>
      <c r="D3" s="461"/>
      <c r="E3" s="461"/>
      <c r="F3" s="461"/>
      <c r="G3" s="461"/>
      <c r="H3" s="461" t="s">
        <v>77</v>
      </c>
      <c r="I3" s="461"/>
      <c r="J3" s="461"/>
      <c r="K3" s="461"/>
      <c r="L3" s="461"/>
      <c r="M3" s="461"/>
      <c r="N3" s="461"/>
      <c r="O3" s="461"/>
      <c r="P3" s="461"/>
      <c r="Q3" s="461"/>
      <c r="R3" s="461"/>
      <c r="S3" s="461"/>
      <c r="T3" s="461"/>
      <c r="U3" s="461"/>
      <c r="V3" s="461"/>
      <c r="W3" s="461"/>
      <c r="X3" s="461"/>
      <c r="Y3" s="461"/>
      <c r="Z3" s="170"/>
      <c r="AA3" s="170"/>
      <c r="AB3" s="461" t="s">
        <v>78</v>
      </c>
      <c r="AC3" s="461"/>
      <c r="AD3" s="461"/>
      <c r="AE3" s="461"/>
      <c r="AF3" s="461"/>
      <c r="AG3" s="461"/>
      <c r="AH3" s="461"/>
      <c r="AI3" s="461"/>
      <c r="AJ3" s="461"/>
      <c r="AK3" s="461"/>
      <c r="AL3" s="461"/>
      <c r="AM3" s="461"/>
      <c r="AN3" s="461"/>
      <c r="AO3" s="461"/>
      <c r="AP3" s="461"/>
    </row>
    <row r="4" spans="1:42" s="149" customFormat="1" ht="33" customHeight="1">
      <c r="B4" s="462" t="s">
        <v>38</v>
      </c>
      <c r="C4" s="463" t="s">
        <v>79</v>
      </c>
      <c r="D4" s="465" t="s">
        <v>80</v>
      </c>
      <c r="E4" s="465"/>
      <c r="F4" s="465"/>
      <c r="G4" s="465"/>
      <c r="H4" s="463" t="s">
        <v>33</v>
      </c>
      <c r="I4" s="463" t="s">
        <v>81</v>
      </c>
      <c r="J4" s="463" t="s">
        <v>82</v>
      </c>
      <c r="K4" s="463"/>
      <c r="L4" s="460" t="s">
        <v>83</v>
      </c>
      <c r="M4" s="460"/>
      <c r="N4" s="460"/>
      <c r="O4" s="460" t="s">
        <v>84</v>
      </c>
      <c r="P4" s="460"/>
      <c r="Q4" s="460"/>
      <c r="R4" s="460"/>
      <c r="S4" s="460"/>
      <c r="T4" s="460"/>
      <c r="U4" s="460"/>
      <c r="V4" s="460"/>
      <c r="W4" s="460"/>
      <c r="X4" s="460" t="s">
        <v>85</v>
      </c>
      <c r="Y4" s="460" t="s">
        <v>86</v>
      </c>
      <c r="Z4" s="460" t="s">
        <v>87</v>
      </c>
      <c r="AA4" s="460" t="s">
        <v>88</v>
      </c>
      <c r="AB4" s="165" t="s">
        <v>89</v>
      </c>
      <c r="AC4" s="165"/>
      <c r="AD4" s="165"/>
      <c r="AE4" s="165" t="s">
        <v>90</v>
      </c>
      <c r="AF4" s="165"/>
      <c r="AG4" s="166"/>
      <c r="AH4" s="460" t="s">
        <v>91</v>
      </c>
      <c r="AI4" s="460"/>
      <c r="AJ4" s="460"/>
      <c r="AK4" s="460"/>
      <c r="AL4" s="460"/>
      <c r="AM4" s="460"/>
      <c r="AN4" s="460"/>
      <c r="AO4" s="460"/>
      <c r="AP4" s="460"/>
    </row>
    <row r="5" spans="1:42" s="149" customFormat="1" ht="57.75" customHeight="1">
      <c r="B5" s="462"/>
      <c r="C5" s="463"/>
      <c r="D5" s="163" t="s">
        <v>92</v>
      </c>
      <c r="E5" s="163" t="s">
        <v>93</v>
      </c>
      <c r="F5" s="162" t="s">
        <v>94</v>
      </c>
      <c r="G5" s="163" t="s">
        <v>95</v>
      </c>
      <c r="H5" s="463"/>
      <c r="I5" s="463"/>
      <c r="J5" s="162" t="s">
        <v>29</v>
      </c>
      <c r="K5" s="162" t="s">
        <v>30</v>
      </c>
      <c r="L5" s="164" t="s">
        <v>42</v>
      </c>
      <c r="M5" s="164" t="s">
        <v>96</v>
      </c>
      <c r="N5" s="164" t="s">
        <v>97</v>
      </c>
      <c r="O5" s="164">
        <v>2022</v>
      </c>
      <c r="P5" s="164">
        <v>2023</v>
      </c>
      <c r="Q5" s="164">
        <v>2024</v>
      </c>
      <c r="R5" s="164">
        <v>2025</v>
      </c>
      <c r="S5" s="164">
        <v>2026</v>
      </c>
      <c r="T5" s="164">
        <v>2027</v>
      </c>
      <c r="U5" s="164">
        <v>2028</v>
      </c>
      <c r="V5" s="164">
        <v>2029</v>
      </c>
      <c r="W5" s="164">
        <v>2030</v>
      </c>
      <c r="X5" s="460"/>
      <c r="Y5" s="460"/>
      <c r="Z5" s="460"/>
      <c r="AA5" s="460"/>
      <c r="AB5" s="164" t="s">
        <v>25</v>
      </c>
      <c r="AC5" s="162" t="s">
        <v>27</v>
      </c>
      <c r="AD5" s="162" t="s">
        <v>28</v>
      </c>
      <c r="AE5" s="162" t="s">
        <v>26</v>
      </c>
      <c r="AF5" s="162" t="s">
        <v>27</v>
      </c>
      <c r="AG5" s="162" t="s">
        <v>28</v>
      </c>
      <c r="AH5" s="164" t="s">
        <v>98</v>
      </c>
      <c r="AI5" s="164" t="s">
        <v>99</v>
      </c>
      <c r="AJ5" s="164" t="s">
        <v>100</v>
      </c>
      <c r="AK5" s="164" t="s">
        <v>101</v>
      </c>
      <c r="AL5" s="164" t="s">
        <v>102</v>
      </c>
      <c r="AM5" s="164" t="s">
        <v>103</v>
      </c>
      <c r="AN5" s="164" t="s">
        <v>104</v>
      </c>
      <c r="AO5" s="164" t="s">
        <v>105</v>
      </c>
      <c r="AP5" s="164" t="s">
        <v>106</v>
      </c>
    </row>
    <row r="6" spans="1:42" ht="15.75">
      <c r="B6" s="146"/>
      <c r="C6" s="137"/>
      <c r="D6" s="167"/>
      <c r="E6" s="137"/>
      <c r="F6" s="137"/>
      <c r="G6" s="137"/>
      <c r="H6" s="137"/>
      <c r="I6" s="148"/>
      <c r="J6" s="168"/>
      <c r="K6" s="141"/>
      <c r="L6" s="144"/>
      <c r="M6" s="143"/>
      <c r="N6" s="148"/>
      <c r="O6" s="169"/>
      <c r="P6" s="169"/>
      <c r="Q6" s="169"/>
      <c r="R6" s="169"/>
      <c r="S6" s="169"/>
      <c r="T6" s="169"/>
      <c r="U6" s="169"/>
      <c r="V6" s="169"/>
      <c r="W6" s="169"/>
      <c r="X6" s="147"/>
      <c r="Y6" s="147"/>
      <c r="Z6" s="147"/>
      <c r="AA6" s="147"/>
      <c r="AB6" s="147"/>
      <c r="AC6" s="147"/>
      <c r="AD6" s="147"/>
      <c r="AE6" s="147"/>
      <c r="AF6" s="147"/>
      <c r="AG6" s="147"/>
      <c r="AH6" s="153"/>
      <c r="AI6" s="153"/>
      <c r="AJ6" s="153"/>
      <c r="AK6" s="153"/>
      <c r="AL6" s="153"/>
      <c r="AM6" s="153"/>
      <c r="AN6" s="153"/>
      <c r="AO6" s="153"/>
      <c r="AP6" s="153"/>
    </row>
    <row r="7" spans="1:42" ht="15.75">
      <c r="B7" s="146"/>
      <c r="C7" s="137"/>
      <c r="D7" s="167"/>
      <c r="E7" s="137"/>
      <c r="F7" s="137"/>
      <c r="G7" s="137"/>
      <c r="H7" s="137"/>
      <c r="I7" s="148"/>
      <c r="J7" s="168"/>
      <c r="K7" s="141"/>
      <c r="L7" s="144"/>
      <c r="M7" s="143"/>
      <c r="N7" s="148"/>
      <c r="O7" s="169"/>
      <c r="P7" s="169"/>
      <c r="Q7" s="169"/>
      <c r="R7" s="169"/>
      <c r="S7" s="169"/>
      <c r="T7" s="169"/>
      <c r="U7" s="169"/>
      <c r="V7" s="169"/>
      <c r="W7" s="169"/>
      <c r="X7" s="147"/>
      <c r="Y7" s="147"/>
      <c r="Z7" s="147"/>
      <c r="AA7" s="147"/>
      <c r="AB7" s="147"/>
      <c r="AC7" s="147"/>
      <c r="AD7" s="147"/>
      <c r="AE7" s="147"/>
      <c r="AF7" s="147"/>
      <c r="AG7" s="147"/>
      <c r="AH7" s="153"/>
      <c r="AI7" s="153"/>
      <c r="AJ7" s="153"/>
      <c r="AK7" s="153"/>
      <c r="AL7" s="153"/>
      <c r="AM7" s="153"/>
      <c r="AN7" s="153"/>
      <c r="AO7" s="153"/>
      <c r="AP7" s="153"/>
    </row>
    <row r="8" spans="1:42" ht="15.75">
      <c r="B8" s="146"/>
      <c r="C8" s="145"/>
      <c r="D8" s="167"/>
      <c r="E8" s="137"/>
      <c r="F8" s="137"/>
      <c r="G8" s="137"/>
      <c r="H8" s="137"/>
      <c r="I8" s="148"/>
      <c r="J8" s="168"/>
      <c r="K8" s="141"/>
      <c r="L8" s="144"/>
      <c r="M8" s="143"/>
      <c r="N8" s="142"/>
      <c r="O8" s="169"/>
      <c r="P8" s="169"/>
      <c r="Q8" s="169"/>
      <c r="R8" s="169"/>
      <c r="S8" s="169"/>
      <c r="T8" s="169"/>
      <c r="U8" s="169"/>
      <c r="V8" s="169"/>
      <c r="W8" s="169"/>
      <c r="X8" s="147"/>
      <c r="Y8" s="147"/>
      <c r="Z8" s="147"/>
      <c r="AA8" s="147"/>
      <c r="AB8" s="147"/>
      <c r="AC8" s="147"/>
      <c r="AD8" s="147"/>
      <c r="AE8" s="147"/>
      <c r="AF8" s="147"/>
      <c r="AG8" s="147"/>
      <c r="AH8" s="153"/>
      <c r="AI8" s="153"/>
      <c r="AJ8" s="153"/>
      <c r="AK8" s="153"/>
      <c r="AL8" s="153"/>
      <c r="AM8" s="153"/>
      <c r="AN8" s="153"/>
      <c r="AO8" s="153"/>
      <c r="AP8" s="153"/>
    </row>
    <row r="9" spans="1:42" ht="15.75">
      <c r="B9" s="146"/>
      <c r="C9" s="145"/>
      <c r="D9" s="167"/>
      <c r="E9" s="137"/>
      <c r="F9" s="137"/>
      <c r="G9" s="137"/>
      <c r="H9" s="137"/>
      <c r="I9" s="148"/>
      <c r="J9" s="168"/>
      <c r="K9" s="141"/>
      <c r="L9" s="144"/>
      <c r="M9" s="143"/>
      <c r="N9" s="142"/>
      <c r="O9" s="169"/>
      <c r="P9" s="169"/>
      <c r="Q9" s="169"/>
      <c r="R9" s="169"/>
      <c r="S9" s="169"/>
      <c r="T9" s="169"/>
      <c r="U9" s="169"/>
      <c r="V9" s="169"/>
      <c r="W9" s="169"/>
      <c r="X9" s="147"/>
      <c r="Y9" s="147"/>
      <c r="Z9" s="147"/>
      <c r="AA9" s="147"/>
      <c r="AB9" s="147"/>
      <c r="AC9" s="147"/>
      <c r="AD9" s="147"/>
      <c r="AE9" s="147"/>
      <c r="AF9" s="147"/>
      <c r="AG9" s="147"/>
      <c r="AH9" s="153"/>
      <c r="AI9" s="153"/>
      <c r="AJ9" s="153"/>
      <c r="AK9" s="153"/>
      <c r="AL9" s="153"/>
      <c r="AM9" s="153"/>
      <c r="AN9" s="153"/>
      <c r="AO9" s="153"/>
      <c r="AP9" s="153"/>
    </row>
    <row r="10" spans="1:42" ht="15.75">
      <c r="B10" s="146"/>
      <c r="C10" s="145"/>
      <c r="D10" s="167"/>
      <c r="E10" s="137"/>
      <c r="F10" s="137"/>
      <c r="G10" s="137"/>
      <c r="H10" s="137"/>
      <c r="I10" s="148"/>
      <c r="J10" s="168"/>
      <c r="K10" s="141"/>
      <c r="L10" s="144"/>
      <c r="M10" s="143"/>
      <c r="N10" s="142"/>
      <c r="O10" s="169"/>
      <c r="P10" s="169"/>
      <c r="Q10" s="169"/>
      <c r="R10" s="169"/>
      <c r="S10" s="169"/>
      <c r="T10" s="169"/>
      <c r="U10" s="169"/>
      <c r="V10" s="169"/>
      <c r="W10" s="169"/>
      <c r="X10" s="147"/>
      <c r="Y10" s="147"/>
      <c r="Z10" s="147"/>
      <c r="AA10" s="147"/>
      <c r="AB10" s="147"/>
      <c r="AC10" s="147"/>
      <c r="AD10" s="147"/>
      <c r="AE10" s="147"/>
      <c r="AF10" s="147"/>
      <c r="AG10" s="147"/>
      <c r="AH10" s="153"/>
      <c r="AI10" s="153"/>
      <c r="AJ10" s="153"/>
      <c r="AK10" s="153"/>
      <c r="AL10" s="153"/>
      <c r="AM10" s="153"/>
      <c r="AN10" s="153"/>
      <c r="AO10" s="153"/>
      <c r="AP10" s="153"/>
    </row>
    <row r="11" spans="1:42" ht="15.75">
      <c r="B11" s="146"/>
      <c r="C11" s="145"/>
      <c r="D11" s="167"/>
      <c r="E11" s="137"/>
      <c r="F11" s="137"/>
      <c r="G11" s="137"/>
      <c r="H11" s="137"/>
      <c r="I11" s="148"/>
      <c r="J11" s="168"/>
      <c r="K11" s="141"/>
      <c r="L11" s="144"/>
      <c r="M11" s="143"/>
      <c r="N11" s="142"/>
      <c r="O11" s="169"/>
      <c r="P11" s="169"/>
      <c r="Q11" s="169"/>
      <c r="R11" s="169"/>
      <c r="S11" s="169"/>
      <c r="T11" s="169"/>
      <c r="U11" s="169"/>
      <c r="V11" s="169"/>
      <c r="W11" s="169"/>
      <c r="X11" s="147"/>
      <c r="Y11" s="147"/>
      <c r="Z11" s="147"/>
      <c r="AA11" s="147"/>
      <c r="AB11" s="147"/>
      <c r="AC11" s="147"/>
      <c r="AD11" s="147"/>
      <c r="AE11" s="147"/>
      <c r="AF11" s="147"/>
      <c r="AG11" s="147"/>
      <c r="AH11" s="153"/>
      <c r="AI11" s="153"/>
      <c r="AJ11" s="153"/>
      <c r="AK11" s="153"/>
      <c r="AL11" s="153"/>
      <c r="AM11" s="153"/>
      <c r="AN11" s="153"/>
      <c r="AO11" s="153"/>
      <c r="AP11" s="153"/>
    </row>
    <row r="12" spans="1:42" ht="15.75">
      <c r="B12" s="146"/>
      <c r="C12" s="145"/>
      <c r="D12" s="167"/>
      <c r="E12" s="137"/>
      <c r="F12" s="137"/>
      <c r="G12" s="137"/>
      <c r="H12" s="137"/>
      <c r="I12" s="148"/>
      <c r="J12" s="168"/>
      <c r="K12" s="141"/>
      <c r="L12" s="144"/>
      <c r="M12" s="143"/>
      <c r="N12" s="142"/>
      <c r="O12" s="169"/>
      <c r="P12" s="169"/>
      <c r="Q12" s="169"/>
      <c r="R12" s="169"/>
      <c r="S12" s="169"/>
      <c r="T12" s="169"/>
      <c r="U12" s="169"/>
      <c r="V12" s="169"/>
      <c r="W12" s="169"/>
      <c r="X12" s="147"/>
      <c r="Y12" s="147"/>
      <c r="Z12" s="147"/>
      <c r="AA12" s="147"/>
      <c r="AB12" s="147"/>
      <c r="AC12" s="147"/>
      <c r="AD12" s="147"/>
      <c r="AE12" s="147"/>
      <c r="AF12" s="147"/>
      <c r="AG12" s="147"/>
      <c r="AH12" s="153"/>
      <c r="AI12" s="153"/>
      <c r="AJ12" s="153"/>
      <c r="AK12" s="153"/>
      <c r="AL12" s="153"/>
      <c r="AM12" s="153"/>
      <c r="AN12" s="153"/>
      <c r="AO12" s="153"/>
      <c r="AP12" s="153"/>
    </row>
    <row r="13" spans="1:42" ht="15.75">
      <c r="B13" s="146"/>
      <c r="C13" s="145"/>
      <c r="D13" s="167"/>
      <c r="E13" s="137"/>
      <c r="F13" s="137"/>
      <c r="G13" s="137"/>
      <c r="H13" s="137"/>
      <c r="I13" s="148"/>
      <c r="J13" s="168"/>
      <c r="K13" s="141"/>
      <c r="L13" s="144"/>
      <c r="M13" s="143"/>
      <c r="N13" s="142"/>
      <c r="O13" s="169"/>
      <c r="P13" s="169"/>
      <c r="Q13" s="169"/>
      <c r="R13" s="169"/>
      <c r="S13" s="169"/>
      <c r="T13" s="169"/>
      <c r="U13" s="169"/>
      <c r="V13" s="169"/>
      <c r="W13" s="169"/>
      <c r="X13" s="147"/>
      <c r="Y13" s="147"/>
      <c r="Z13" s="147"/>
      <c r="AA13" s="147"/>
      <c r="AB13" s="147"/>
      <c r="AC13" s="147"/>
      <c r="AD13" s="147"/>
      <c r="AE13" s="147"/>
      <c r="AF13" s="147"/>
      <c r="AG13" s="147"/>
      <c r="AH13" s="153"/>
      <c r="AI13" s="153"/>
      <c r="AJ13" s="153"/>
      <c r="AK13" s="153"/>
      <c r="AL13" s="153"/>
      <c r="AM13" s="153"/>
      <c r="AN13" s="153"/>
      <c r="AO13" s="153"/>
      <c r="AP13" s="153"/>
    </row>
    <row r="14" spans="1:42" ht="15.75">
      <c r="B14" s="146"/>
      <c r="C14" s="145"/>
      <c r="D14" s="167"/>
      <c r="E14" s="137"/>
      <c r="F14" s="137"/>
      <c r="G14" s="137"/>
      <c r="H14" s="137"/>
      <c r="I14" s="148"/>
      <c r="J14" s="168"/>
      <c r="K14" s="141"/>
      <c r="L14" s="144"/>
      <c r="M14" s="143"/>
      <c r="N14" s="142"/>
      <c r="O14" s="169"/>
      <c r="P14" s="169"/>
      <c r="Q14" s="169"/>
      <c r="R14" s="169"/>
      <c r="S14" s="169"/>
      <c r="T14" s="169"/>
      <c r="U14" s="169"/>
      <c r="V14" s="169"/>
      <c r="W14" s="169"/>
      <c r="X14" s="147"/>
      <c r="Y14" s="147"/>
      <c r="Z14" s="147"/>
      <c r="AA14" s="147"/>
      <c r="AB14" s="147"/>
      <c r="AC14" s="147"/>
      <c r="AD14" s="147"/>
      <c r="AE14" s="147"/>
      <c r="AF14" s="147"/>
      <c r="AG14" s="147"/>
      <c r="AH14" s="153"/>
      <c r="AI14" s="153"/>
      <c r="AJ14" s="153"/>
      <c r="AK14" s="153"/>
      <c r="AL14" s="153"/>
      <c r="AM14" s="153"/>
      <c r="AN14" s="153"/>
      <c r="AO14" s="153"/>
      <c r="AP14" s="153"/>
    </row>
    <row r="15" spans="1:42" s="136" customFormat="1" ht="12.75">
      <c r="B15" s="138"/>
      <c r="C15" s="137"/>
      <c r="D15" s="167"/>
      <c r="E15" s="137"/>
      <c r="F15" s="137"/>
      <c r="G15" s="137"/>
      <c r="H15" s="137"/>
      <c r="I15" s="148"/>
      <c r="J15" s="168"/>
      <c r="K15" s="141"/>
      <c r="L15" s="140"/>
      <c r="M15" s="139"/>
      <c r="N15" s="139"/>
      <c r="O15" s="169"/>
      <c r="P15" s="169"/>
      <c r="Q15" s="169"/>
      <c r="R15" s="169"/>
      <c r="S15" s="169"/>
      <c r="T15" s="169"/>
      <c r="U15" s="169"/>
      <c r="V15" s="169"/>
      <c r="W15" s="169"/>
      <c r="X15" s="147"/>
      <c r="Y15" s="147"/>
      <c r="Z15" s="147"/>
      <c r="AA15" s="147"/>
      <c r="AB15" s="147"/>
      <c r="AC15" s="147"/>
      <c r="AD15" s="147"/>
      <c r="AE15" s="147"/>
      <c r="AF15" s="147"/>
      <c r="AG15" s="147"/>
      <c r="AH15" s="154"/>
      <c r="AI15" s="154"/>
      <c r="AJ15" s="154"/>
      <c r="AK15" s="154"/>
      <c r="AL15" s="154"/>
      <c r="AM15" s="154"/>
      <c r="AN15" s="154"/>
      <c r="AO15" s="154"/>
      <c r="AP15" s="154"/>
    </row>
    <row r="16" spans="1:42" ht="27" customHeight="1" thickBot="1">
      <c r="B16" s="171"/>
      <c r="C16" s="172"/>
      <c r="D16" s="173"/>
      <c r="E16" s="174"/>
      <c r="F16" s="174"/>
      <c r="G16" s="174"/>
      <c r="H16" s="174"/>
      <c r="I16" s="174"/>
      <c r="J16" s="174"/>
      <c r="K16" s="174"/>
      <c r="L16" s="174"/>
      <c r="M16" s="173"/>
      <c r="N16" s="173"/>
      <c r="O16" s="174"/>
      <c r="P16" s="174"/>
      <c r="Q16" s="174"/>
      <c r="R16" s="174"/>
      <c r="S16" s="174"/>
      <c r="T16" s="174"/>
      <c r="U16" s="174"/>
      <c r="V16" s="174"/>
      <c r="W16" s="174"/>
      <c r="X16" s="174"/>
      <c r="Y16" s="174"/>
      <c r="Z16" s="174"/>
      <c r="AA16" s="174"/>
      <c r="AB16" s="175"/>
      <c r="AC16" s="175"/>
      <c r="AD16" s="175"/>
      <c r="AE16" s="175"/>
      <c r="AF16" s="175"/>
      <c r="AG16" s="175"/>
      <c r="AH16" s="175"/>
      <c r="AI16" s="175"/>
      <c r="AJ16" s="175"/>
      <c r="AK16" s="175"/>
      <c r="AL16" s="175"/>
      <c r="AM16" s="175"/>
      <c r="AN16" s="175"/>
      <c r="AO16" s="175"/>
      <c r="AP16" s="175"/>
    </row>
    <row r="17" ht="15.75" customHeight="1"/>
  </sheetData>
  <sheetProtection formatCells="0" formatColumns="0" formatRows="0" insertColumns="0" insertRows="0" deleteColumns="0" deleteRows="0"/>
  <mergeCells count="16">
    <mergeCell ref="AH4:AP4"/>
    <mergeCell ref="AB3:AP3"/>
    <mergeCell ref="B4:B5"/>
    <mergeCell ref="C4:C5"/>
    <mergeCell ref="B3:G3"/>
    <mergeCell ref="O4:W4"/>
    <mergeCell ref="H4:H5"/>
    <mergeCell ref="I4:I5"/>
    <mergeCell ref="J4:K4"/>
    <mergeCell ref="L4:N4"/>
    <mergeCell ref="D4:G4"/>
    <mergeCell ref="H3:Y3"/>
    <mergeCell ref="X4:X5"/>
    <mergeCell ref="Y4:Y5"/>
    <mergeCell ref="Z4:Z5"/>
    <mergeCell ref="AA4:AA5"/>
  </mergeCells>
  <phoneticPr fontId="5" type="noConversion"/>
  <dataValidations disablePrompts="1" count="29">
    <dataValidation allowBlank="1" showInputMessage="1" showErrorMessage="1" prompt="Escriba las entidades y sistemas de información encargados de la producción o suministro de la información que se utiliza para la construcción del indicador._x000a_" sqref="Y4:Y5" xr:uid="{164445F0-E7CD-4FC0-88DF-DCB53FF1C677}"/>
    <dataValidation allowBlank="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O5:W5" xr:uid="{678B9277-4DCE-4BF3-8ABD-79B56C616225}"/>
    <dataValidation allowBlank="1" showErrorMessage="1" prompt="La sección de Plan de Acción debe diligenciarse en el momento de la elaboración del documento CONPES." sqref="B3" xr:uid="{701B9DEE-5222-482C-9097-2142F3A5FCC0}"/>
    <dataValidation allowBlank="1" showInputMessage="1" showErrorMessage="1" prompt="Escriba el parámetro de referencia para determinar las magnitudes de medición del indicador." sqref="I4:I5" xr:uid="{BD9F69D7-EC29-4C69-8930-0B1B757EAA34}"/>
    <dataValidation allowBlank="1" showErrorMessage="1" sqref="AF4 J4:K4" xr:uid="{D124C5A1-2428-41D2-A1CF-D6445F409BDF}"/>
    <dataValidation allowBlank="1" showInputMessage="1" showErrorMessage="1" prompt=" Elija la temática del indicador de resultado." sqref="D5" xr:uid="{44AA82EF-AF07-4895-AA06-AB6493E494D2}"/>
    <dataValidation allowBlank="1" showInputMessage="1" showErrorMessage="1" prompt="La sección de Plan de Acción debe diligenciarse en el momento de la elaboración del documento CONPES." sqref="H3 AB3" xr:uid="{3513C2CE-897D-42AC-AF89-CBF89EB0CD7F}"/>
    <dataValidation allowBlank="1" showInputMessage="1" showErrorMessage="1" prompt="Escriba el valor y el año de la línea base de los indicadores que tienen disponibles dicha información. Recuerde que la línea base debe estar expresada en la misma unidad de la meta." sqref="L4" xr:uid="{243DAE8B-80A5-486A-9F5A-702707897AB8}"/>
    <dataValidation allowBlank="1" showInputMessage="1" showErrorMessage="1" prompt="Escriba la fórmula de cálculo del indicador, teniendo en cuenta las indicaciones de la DSEPP consignadas en su Guía Metodológica. " sqref="H15:I15" xr:uid="{893FE4D7-F155-4E9F-BF55-B87FA8D75584}"/>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8:C15" xr:uid="{16874DB6-E30D-4079-ABFE-33D1344A2501}"/>
    <dataValidation allowBlank="1" showErrorMessage="1" prompt="Escriba el nombre completo de la persona responsable de reportar la ejecución de la acción." sqref="AF5 AC5" xr:uid="{9D9F54F5-B569-4FC4-A674-5CC0DE7D7C9C}"/>
    <dataValidation allowBlank="1" showErrorMessage="1" prompt="En caso de cambios en los responsables de la ejecución, por favor actualizar la información con la del nuevo responsable." sqref="AC4:AD4" xr:uid="{8E32C288-A082-405B-A42F-E66548F996F5}"/>
    <dataValidation allowBlank="1" showErrorMessage="1" prompt="Escriba la entidad responsable de la ejecución de la acción. Utilice nombres completos y no siglas." sqref="AB5" xr:uid="{2E41F1D9-6D37-45A2-A9C4-71A916028B64}"/>
    <dataValidation allowBlank="1" showErrorMessage="1" prompt="Escriba el nombre de la Dirección, Subdirección, Grupo o Unidad encargada de la ejecución de la acción._x000a__x000a_Utilice nombres completos y no siglas." sqref="AE5" xr:uid="{426C1B4C-F027-4BD6-A712-E5E0C42EEC8B}"/>
    <dataValidation allowBlank="1" showErrorMessage="1" prompt="Escriba el correo electrónico de la persona responsable de reportar la ejecución de la acción." sqref="AG5 AD5" xr:uid="{BA08EDC8-F080-4DC5-AC10-EED5490AB95D}"/>
    <dataValidation allowBlank="1" showInputMessage="1" showErrorMessage="1" prompt="Escriba la fecha inicial en que se mediría el indicador._x000a__x000a_Formato DD/MM/AAAA." sqref="J5" xr:uid="{CE4535B3-610A-4D87-9DD6-90F94B885574}"/>
    <dataValidation allowBlank="1" showInputMessage="1" showErrorMessage="1" prompt="Escriba la fecha final en que se mediría el indicador._x000a__x000a_Formato DD/MM/AAAA." sqref="K5" xr:uid="{C9F0E88B-5227-4411-AA0E-F426DB0FD5BA}"/>
    <dataValidation allowBlank="1" showInputMessage="1" showErrorMessage="1" prompt="Escriba el nombre del indicador, el cual debe ser corto y dar cuenta de lo que está midiendo._x000a_" sqref="B4:B5" xr:uid="{17108A61-82B1-42AD-9E37-78019D88950B}"/>
    <dataValidation allowBlank="1" showInputMessage="1" showErrorMessage="1" prompt="Señale los principales aspectos por los cuales se definió el indicador. Debe responder a las preguntas: ¿qué va a medir? y ¿por qué es importante medirlo?" sqref="C4:C5" xr:uid="{263C3963-AF48-4F70-9D8F-BA554C3B0BF1}"/>
    <dataValidation allowBlank="1" showInputMessage="1" showErrorMessage="1" prompt="Indique con cuál o cuáles guarda relación." sqref="E5:F5" xr:uid="{A3AC6291-60D9-47AE-BD19-2A427979E4B6}"/>
    <dataValidation allowBlank="1" showInputMessage="1" showErrorMessage="1" prompt="Indique con cuáles acciones dentro del PAS depende este indicador." sqref="G5" xr:uid="{0873978D-54E3-4A9D-9506-C8F22F09E547}"/>
    <dataValidation allowBlank="1" showInputMessage="1" showErrorMessage="1" prompt="Escriba la expresión matemática con la cual se calcula el indicador." sqref="H4:H5" xr:uid="{84CF0D95-A3EA-4CC7-A241-CC2594FD9BD4}"/>
    <dataValidation allowBlank="1" showInputMessage="1" showErrorMessage="1" prompt="Cantidad programada o valor objetivo que espera alcanzar el indicador en un periodo específico (año). Indique la meta del indicador." sqref="O4:W4" xr:uid="{D705D868-D9FF-44B0-9A27-C7751435CA5C}"/>
    <dataValidation allowBlank="1" showInputMessage="1" showErrorMessage="1" prompt="Describa el proceso técnico para poder reportar el indicador; es decir, el proceso que se sigue para obtener los datos y realizar los cálculos necesarios." sqref="X4:X5" xr:uid="{934A4903-57C2-4813-A20D-49E2306CFA77}"/>
    <dataValidation allowBlank="1" showInputMessage="1" showErrorMessage="1" prompt="Escriba los días que tarda la información para estar disponible después de cumplido el periodo de medición." sqref="Z4:Z5" xr:uid="{57F1059D-A9BB-47C6-B8F9-B6A021A7EBCC}"/>
    <dataValidation allowBlank="1" showInputMessage="1" showErrorMessage="1" prompt="Indique la fecha desde la cuál es posible tener acceso a la serie de datos del indicador. " sqref="AA4:AA5" xr:uid="{1B8DFD24-DD25-4AAE-9A61-52706B705EC6}"/>
    <dataValidation allowBlank="1" showInputMessage="1" showErrorMessage="1" prompt="- Se debe escribir el nombre de la persona responsable de reportar la información de avance de este indicador en los términos presentados en la ficha técnica. _x000a_- Para el campo de entidad y dependencia escriba nombres completos y evite el uso de siglas. " sqref="AB4" xr:uid="{AD1AC9DC-81DA-4A70-9D7D-BB28C69203D4}"/>
    <dataValidation allowBlank="1" showInputMessage="1" showErrorMessage="1" prompt="- Se debe escribir el nombre de la persona responsable de revisar la información de avance de este indicador en los términos presentados en la ficha técnica. _x000a_- Para el campo de entidad y dependencia escriba nombres completos y evite el uso de siglas. _x000a_" sqref="AE4" xr:uid="{797FE1AB-728D-4080-A192-5F1388421E13}"/>
    <dataValidation allowBlank="1" showInputMessage="1" showErrorMessage="1" prompt="Esta información se diligencia durante la etapa de seguimiento, no en la de elaboración." sqref="AH4:AP4" xr:uid="{6CB71C85-2E95-4ACF-B9B5-3FAC80173805}"/>
  </dataValidations>
  <printOptions horizontalCentered="1" verticalCentered="1"/>
  <pageMargins left="0.31496062992125984" right="0.31496062992125984" top="0.35433070866141736" bottom="0.35433070866141736" header="0.31496062992125984" footer="0.31496062992125984"/>
  <pageSetup scale="47" orientation="landscape" r:id="rId1"/>
  <headerFooter>
    <oddFooter xml:space="preserve">&amp;LF-CA-02 (VERSIÓN 11)&amp;C&amp;P&amp;RSubdirección General de Prospectiva y Desarrollo Nacional - Grupo CONPES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711FED-0645-47E0-8141-80D5DAC91667}">
          <x14:formula1>
            <xm:f>Desplegables!$G$33:$G$50</xm:f>
          </x14:formula1>
          <xm:sqref>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2"/>
  <sheetViews>
    <sheetView showGridLines="0" zoomScale="70" zoomScaleNormal="70" zoomScaleSheetLayoutView="32" workbookViewId="0">
      <selection sqref="A1:B1"/>
    </sheetView>
  </sheetViews>
  <sheetFormatPr baseColWidth="10" defaultColWidth="11.42578125" defaultRowHeight="12.75"/>
  <cols>
    <col min="1" max="1" width="29.7109375" customWidth="1"/>
    <col min="2" max="2" width="150.28515625" customWidth="1"/>
  </cols>
  <sheetData>
    <row r="1" spans="1:2" ht="27.75" customHeight="1">
      <c r="A1" s="470" t="s">
        <v>107</v>
      </c>
      <c r="B1" s="470"/>
    </row>
    <row r="2" spans="1:2" ht="30.75" customHeight="1">
      <c r="A2" s="91" t="s">
        <v>108</v>
      </c>
      <c r="B2" s="92" t="s">
        <v>79</v>
      </c>
    </row>
    <row r="3" spans="1:2" ht="153">
      <c r="A3" s="111" t="s">
        <v>109</v>
      </c>
      <c r="B3" s="93" t="s">
        <v>110</v>
      </c>
    </row>
    <row r="4" spans="1:2" ht="140.25">
      <c r="A4" s="468" t="s">
        <v>111</v>
      </c>
      <c r="B4" s="93" t="s">
        <v>112</v>
      </c>
    </row>
    <row r="5" spans="1:2" ht="114.75">
      <c r="A5" s="468"/>
      <c r="B5" s="93" t="s">
        <v>113</v>
      </c>
    </row>
    <row r="6" spans="1:2" ht="48" customHeight="1">
      <c r="A6" s="468"/>
      <c r="B6" s="93" t="s">
        <v>114</v>
      </c>
    </row>
    <row r="7" spans="1:2" ht="82.5" customHeight="1">
      <c r="A7" s="468"/>
      <c r="B7" s="93" t="s">
        <v>115</v>
      </c>
    </row>
    <row r="8" spans="1:2" ht="33.75" customHeight="1">
      <c r="A8" s="468"/>
      <c r="B8" s="131" t="s">
        <v>116</v>
      </c>
    </row>
    <row r="9" spans="1:2" ht="229.5">
      <c r="A9" s="469"/>
      <c r="B9" s="131" t="s">
        <v>117</v>
      </c>
    </row>
    <row r="10" spans="1:2" ht="204">
      <c r="A10" s="469"/>
      <c r="B10" s="132" t="s">
        <v>118</v>
      </c>
    </row>
    <row r="11" spans="1:2" ht="47.25" customHeight="1">
      <c r="A11" s="468"/>
      <c r="B11" s="132" t="s">
        <v>119</v>
      </c>
    </row>
    <row r="12" spans="1:2" ht="45" customHeight="1">
      <c r="A12" s="468"/>
      <c r="B12" s="93" t="s">
        <v>120</v>
      </c>
    </row>
    <row r="13" spans="1:2" ht="41.25" customHeight="1">
      <c r="A13" s="468"/>
      <c r="B13" s="93" t="s">
        <v>121</v>
      </c>
    </row>
    <row r="14" spans="1:2" ht="270.75" customHeight="1">
      <c r="A14" s="468" t="s">
        <v>122</v>
      </c>
      <c r="B14" s="94" t="s">
        <v>123</v>
      </c>
    </row>
    <row r="15" spans="1:2" ht="242.25">
      <c r="A15" s="468"/>
      <c r="B15" s="94" t="s">
        <v>124</v>
      </c>
    </row>
    <row r="16" spans="1:2" ht="355.5" customHeight="1">
      <c r="A16" s="468"/>
      <c r="B16" s="94" t="s">
        <v>125</v>
      </c>
    </row>
    <row r="17" spans="1:2" ht="180" customHeight="1">
      <c r="A17" s="111" t="s">
        <v>126</v>
      </c>
      <c r="B17" s="128" t="s">
        <v>127</v>
      </c>
    </row>
    <row r="19" spans="1:2" ht="16.5" thickBot="1">
      <c r="A19" s="470" t="s">
        <v>128</v>
      </c>
      <c r="B19" s="470"/>
    </row>
    <row r="20" spans="1:2" ht="17.25" thickTop="1" thickBot="1">
      <c r="A20" s="2" t="s">
        <v>108</v>
      </c>
      <c r="B20" s="3" t="s">
        <v>79</v>
      </c>
    </row>
    <row r="21" spans="1:2" ht="45.95" customHeight="1" thickTop="1">
      <c r="A21" s="477" t="s">
        <v>129</v>
      </c>
      <c r="B21" s="88" t="s">
        <v>130</v>
      </c>
    </row>
    <row r="22" spans="1:2" ht="59.25" customHeight="1">
      <c r="A22" s="478"/>
      <c r="B22" s="89" t="s">
        <v>131</v>
      </c>
    </row>
    <row r="23" spans="1:2" ht="63.75">
      <c r="A23" s="479"/>
      <c r="B23" s="89" t="s">
        <v>132</v>
      </c>
    </row>
    <row r="24" spans="1:2" ht="26.25" customHeight="1">
      <c r="A24" s="479" t="s">
        <v>133</v>
      </c>
      <c r="B24" s="89" t="s">
        <v>134</v>
      </c>
    </row>
    <row r="25" spans="1:2" ht="20.25" customHeight="1">
      <c r="A25" s="479"/>
      <c r="B25" s="89" t="s">
        <v>135</v>
      </c>
    </row>
    <row r="26" spans="1:2" ht="25.5" customHeight="1">
      <c r="A26" s="479"/>
      <c r="B26" s="89" t="s">
        <v>136</v>
      </c>
    </row>
    <row r="27" spans="1:2" ht="59.25" customHeight="1">
      <c r="A27" s="479"/>
      <c r="B27" s="89" t="s">
        <v>137</v>
      </c>
    </row>
    <row r="28" spans="1:2" ht="68.25" customHeight="1">
      <c r="A28" s="479"/>
      <c r="B28" s="89" t="s">
        <v>138</v>
      </c>
    </row>
    <row r="29" spans="1:2" ht="59.25" customHeight="1">
      <c r="A29" s="479"/>
      <c r="B29" s="89" t="s">
        <v>139</v>
      </c>
    </row>
    <row r="30" spans="1:2" ht="43.5" customHeight="1">
      <c r="A30" s="479"/>
      <c r="B30" s="89" t="s">
        <v>140</v>
      </c>
    </row>
    <row r="31" spans="1:2" ht="30" customHeight="1">
      <c r="A31" s="479"/>
      <c r="B31" s="89" t="s">
        <v>141</v>
      </c>
    </row>
    <row r="32" spans="1:2" ht="32.25" customHeight="1">
      <c r="A32" s="479"/>
      <c r="B32" s="89" t="s">
        <v>142</v>
      </c>
    </row>
    <row r="33" spans="1:11" ht="51">
      <c r="A33" s="479" t="s">
        <v>143</v>
      </c>
      <c r="B33" s="89" t="s">
        <v>144</v>
      </c>
    </row>
    <row r="34" spans="1:11" ht="51">
      <c r="A34" s="479"/>
      <c r="B34" s="89" t="s">
        <v>145</v>
      </c>
    </row>
    <row r="35" spans="1:11" ht="114.75">
      <c r="A35" s="479"/>
      <c r="B35" s="90" t="s">
        <v>146</v>
      </c>
    </row>
    <row r="39" spans="1:11" ht="13.5" thickBot="1"/>
    <row r="40" spans="1:11" ht="27.75" customHeight="1" thickTop="1" thickBot="1">
      <c r="A40" s="475" t="s">
        <v>147</v>
      </c>
      <c r="B40" s="476"/>
    </row>
    <row r="41" spans="1:11" ht="30.75" customHeight="1" thickTop="1">
      <c r="A41" s="471" t="s">
        <v>148</v>
      </c>
      <c r="B41" s="472"/>
    </row>
    <row r="42" spans="1:11" ht="27.75" customHeight="1">
      <c r="A42" s="471" t="s">
        <v>149</v>
      </c>
      <c r="B42" s="472"/>
    </row>
    <row r="43" spans="1:11" ht="27.75" customHeight="1">
      <c r="A43" s="471" t="s">
        <v>150</v>
      </c>
      <c r="B43" s="472"/>
    </row>
    <row r="44" spans="1:11" ht="27.75" customHeight="1" thickBot="1">
      <c r="A44" s="473" t="s">
        <v>151</v>
      </c>
      <c r="B44" s="474"/>
    </row>
    <row r="45" spans="1:11" ht="13.5" thickTop="1"/>
    <row r="47" spans="1:11" ht="18">
      <c r="A47" s="480"/>
      <c r="B47" s="483"/>
      <c r="C47" s="483"/>
      <c r="D47" s="483"/>
      <c r="E47" s="483"/>
      <c r="F47" s="483"/>
      <c r="G47" s="483"/>
      <c r="H47" s="483"/>
      <c r="I47" s="483"/>
      <c r="J47" s="483"/>
      <c r="K47" s="483"/>
    </row>
    <row r="48" spans="1:11" ht="18">
      <c r="A48" s="480"/>
      <c r="B48" s="114"/>
      <c r="C48" s="114"/>
      <c r="D48" s="114"/>
      <c r="E48" s="114"/>
      <c r="F48" s="114"/>
      <c r="G48" s="114"/>
      <c r="H48" s="114"/>
      <c r="I48" s="114"/>
      <c r="J48" s="114"/>
      <c r="K48" s="114"/>
    </row>
    <row r="49" spans="1:11" ht="18.75">
      <c r="A49" s="480"/>
      <c r="B49" s="114"/>
      <c r="C49" s="70"/>
      <c r="D49" s="70"/>
      <c r="E49" s="70"/>
      <c r="F49" s="70"/>
      <c r="G49" s="69"/>
      <c r="H49" s="69"/>
      <c r="I49" s="69"/>
      <c r="J49" s="70"/>
      <c r="K49" s="114"/>
    </row>
    <row r="50" spans="1:11" ht="18">
      <c r="A50" s="480"/>
      <c r="B50" s="71"/>
      <c r="C50" s="110"/>
      <c r="D50" s="70"/>
      <c r="E50" s="110"/>
      <c r="F50" s="70"/>
      <c r="G50" s="110"/>
      <c r="H50" s="70"/>
      <c r="I50" s="110"/>
      <c r="J50" s="70"/>
      <c r="K50" s="115"/>
    </row>
    <row r="51" spans="1:11" ht="18.75">
      <c r="A51" s="480"/>
      <c r="B51" s="68"/>
      <c r="C51" s="115"/>
      <c r="D51" s="115"/>
      <c r="E51" s="68"/>
      <c r="F51" s="115"/>
      <c r="G51" s="71"/>
      <c r="H51" s="67"/>
      <c r="I51" s="67"/>
      <c r="J51" s="115"/>
      <c r="K51" s="115"/>
    </row>
    <row r="52" spans="1:11" ht="18.75">
      <c r="A52" s="480"/>
      <c r="B52" s="68"/>
      <c r="C52" s="115"/>
      <c r="D52" s="115"/>
      <c r="E52" s="68"/>
      <c r="F52" s="115"/>
      <c r="G52" s="71"/>
      <c r="H52" s="67"/>
      <c r="I52" s="67"/>
      <c r="J52" s="115"/>
      <c r="K52" s="115"/>
    </row>
    <row r="53" spans="1:11" ht="18">
      <c r="A53" s="480"/>
      <c r="B53" s="115"/>
      <c r="C53" s="115"/>
      <c r="D53" s="115"/>
      <c r="E53" s="115"/>
      <c r="F53" s="115"/>
      <c r="G53" s="115"/>
      <c r="H53" s="115"/>
      <c r="I53" s="115"/>
      <c r="J53" s="115"/>
      <c r="K53" s="115"/>
    </row>
    <row r="54" spans="1:11" ht="18">
      <c r="A54" s="484"/>
      <c r="B54" s="466"/>
      <c r="C54" s="466"/>
      <c r="D54" s="483"/>
      <c r="E54" s="483"/>
      <c r="F54" s="483"/>
      <c r="G54" s="483"/>
      <c r="H54" s="483"/>
      <c r="I54" s="483"/>
      <c r="J54" s="483"/>
      <c r="K54" s="483"/>
    </row>
    <row r="55" spans="1:11" ht="18">
      <c r="A55" s="484"/>
      <c r="B55" s="466"/>
      <c r="C55" s="466"/>
      <c r="D55" s="467"/>
      <c r="E55" s="467"/>
      <c r="F55" s="467"/>
      <c r="G55" s="467"/>
      <c r="H55" s="467"/>
      <c r="I55" s="467"/>
      <c r="J55" s="467"/>
      <c r="K55" s="467"/>
    </row>
    <row r="56" spans="1:11" ht="18">
      <c r="A56" s="484"/>
      <c r="B56" s="109"/>
      <c r="C56" s="109"/>
      <c r="D56" s="467"/>
      <c r="E56" s="467"/>
      <c r="F56" s="467"/>
      <c r="G56" s="467"/>
      <c r="H56" s="467"/>
      <c r="I56" s="467"/>
      <c r="J56" s="467"/>
      <c r="K56" s="467"/>
    </row>
    <row r="57" spans="1:11" ht="18">
      <c r="A57" s="484"/>
      <c r="B57" s="485"/>
      <c r="C57" s="485"/>
      <c r="D57" s="467"/>
      <c r="E57" s="467"/>
      <c r="F57" s="467"/>
      <c r="G57" s="467"/>
      <c r="H57" s="467"/>
      <c r="I57" s="467"/>
      <c r="J57" s="467"/>
      <c r="K57" s="467"/>
    </row>
    <row r="58" spans="1:11" ht="18">
      <c r="A58" s="484"/>
      <c r="B58" s="466"/>
      <c r="C58" s="466"/>
      <c r="D58" s="486"/>
      <c r="E58" s="486"/>
      <c r="F58" s="486"/>
      <c r="G58" s="486"/>
      <c r="H58" s="486"/>
      <c r="I58" s="486"/>
      <c r="J58" s="486"/>
      <c r="K58" s="486"/>
    </row>
    <row r="59" spans="1:11" ht="18">
      <c r="A59" s="484"/>
      <c r="B59" s="466"/>
      <c r="C59" s="466"/>
      <c r="D59" s="467"/>
      <c r="E59" s="467"/>
      <c r="F59" s="467"/>
      <c r="G59" s="467"/>
      <c r="H59" s="467"/>
      <c r="I59" s="467"/>
      <c r="J59" s="467"/>
      <c r="K59" s="467"/>
    </row>
    <row r="60" spans="1:11" ht="18">
      <c r="A60" s="480"/>
      <c r="B60" s="481"/>
      <c r="C60" s="481"/>
      <c r="D60" s="481"/>
      <c r="E60" s="481"/>
      <c r="F60" s="481"/>
      <c r="G60" s="481"/>
      <c r="H60" s="481"/>
      <c r="I60" s="481"/>
      <c r="J60" s="481"/>
      <c r="K60" s="481"/>
    </row>
    <row r="61" spans="1:11" ht="18">
      <c r="A61" s="480"/>
      <c r="B61" s="113"/>
      <c r="C61" s="113"/>
      <c r="D61" s="113"/>
      <c r="E61" s="113"/>
      <c r="F61" s="113"/>
      <c r="G61" s="113"/>
      <c r="H61" s="113"/>
      <c r="I61" s="113"/>
      <c r="J61" s="113"/>
      <c r="K61" s="113"/>
    </row>
    <row r="62" spans="1:11" ht="18">
      <c r="A62" s="480"/>
      <c r="B62" s="65"/>
      <c r="C62" s="86"/>
      <c r="D62" s="113"/>
      <c r="E62" s="66"/>
      <c r="F62" s="85"/>
      <c r="G62" s="113"/>
      <c r="H62" s="66"/>
      <c r="I62" s="113"/>
      <c r="J62" s="113"/>
      <c r="K62" s="113"/>
    </row>
    <row r="63" spans="1:11" ht="18">
      <c r="A63" s="480"/>
      <c r="B63" s="482"/>
      <c r="C63" s="482"/>
      <c r="D63" s="482"/>
      <c r="E63" s="482"/>
      <c r="F63" s="482"/>
      <c r="G63" s="482"/>
      <c r="H63" s="482"/>
      <c r="I63" s="482"/>
      <c r="J63" s="482"/>
      <c r="K63" s="482"/>
    </row>
    <row r="64" spans="1:11" ht="18">
      <c r="A64" s="480"/>
      <c r="B64" s="483"/>
      <c r="C64" s="483"/>
      <c r="D64" s="483"/>
      <c r="E64" s="483"/>
      <c r="F64" s="483"/>
      <c r="G64" s="483"/>
      <c r="H64" s="483"/>
      <c r="I64" s="483"/>
      <c r="J64" s="483"/>
      <c r="K64" s="483"/>
    </row>
    <row r="65" spans="1:11" ht="18">
      <c r="A65" s="480"/>
      <c r="B65" s="109"/>
      <c r="C65" s="109"/>
      <c r="D65" s="109"/>
      <c r="E65" s="109"/>
      <c r="F65" s="109"/>
      <c r="G65" s="109"/>
      <c r="H65" s="109"/>
      <c r="I65" s="109"/>
      <c r="J65" s="109"/>
      <c r="K65" s="109"/>
    </row>
    <row r="66" spans="1:11" ht="18.75">
      <c r="A66" s="480"/>
      <c r="B66" s="68"/>
      <c r="C66" s="70"/>
      <c r="D66" s="70"/>
      <c r="E66" s="70"/>
      <c r="F66" s="70"/>
      <c r="G66" s="69"/>
      <c r="H66" s="69"/>
      <c r="I66" s="69"/>
      <c r="J66" s="70"/>
      <c r="K66" s="115"/>
    </row>
    <row r="67" spans="1:11" ht="18.75">
      <c r="A67" s="480"/>
      <c r="B67" s="68"/>
      <c r="C67" s="115"/>
      <c r="D67" s="115"/>
      <c r="E67" s="68"/>
      <c r="F67" s="115"/>
      <c r="G67" s="87"/>
      <c r="H67" s="87"/>
      <c r="I67" s="71"/>
      <c r="J67" s="115"/>
      <c r="K67" s="115"/>
    </row>
    <row r="68" spans="1:11" ht="18.75">
      <c r="A68" s="480"/>
      <c r="B68" s="68"/>
      <c r="C68" s="110"/>
      <c r="D68" s="115"/>
      <c r="E68" s="115"/>
      <c r="F68" s="68"/>
      <c r="G68" s="115"/>
      <c r="H68" s="67"/>
      <c r="I68" s="67"/>
      <c r="J68" s="115"/>
      <c r="K68" s="115"/>
    </row>
    <row r="69" spans="1:11" ht="18">
      <c r="A69" s="112"/>
      <c r="B69" s="481"/>
      <c r="C69" s="481"/>
      <c r="D69" s="481"/>
      <c r="E69" s="481"/>
      <c r="F69" s="481"/>
      <c r="G69" s="481"/>
      <c r="H69" s="481"/>
      <c r="I69" s="481"/>
      <c r="J69" s="481"/>
      <c r="K69" s="481"/>
    </row>
    <row r="70" spans="1:11" ht="18">
      <c r="A70" s="112"/>
      <c r="B70" s="481"/>
      <c r="C70" s="481"/>
      <c r="D70" s="481"/>
      <c r="E70" s="481"/>
      <c r="F70" s="481"/>
      <c r="G70" s="481"/>
      <c r="H70" s="481"/>
      <c r="I70" s="481"/>
      <c r="J70" s="481"/>
      <c r="K70" s="481"/>
    </row>
    <row r="71" spans="1:11" ht="18">
      <c r="A71" s="112"/>
      <c r="B71" s="481"/>
      <c r="C71" s="481"/>
      <c r="D71" s="481"/>
      <c r="E71" s="481"/>
      <c r="F71" s="481"/>
      <c r="G71" s="481"/>
      <c r="H71" s="481"/>
      <c r="I71" s="481"/>
      <c r="J71" s="481"/>
      <c r="K71" s="481"/>
    </row>
    <row r="72" spans="1:11" ht="18">
      <c r="A72" s="112"/>
      <c r="B72" s="481"/>
      <c r="C72" s="481"/>
      <c r="D72" s="481"/>
      <c r="E72" s="481"/>
      <c r="F72" s="481"/>
      <c r="G72" s="481"/>
      <c r="H72" s="481"/>
      <c r="I72" s="481"/>
      <c r="J72" s="481"/>
      <c r="K72" s="481"/>
    </row>
  </sheetData>
  <mergeCells count="35">
    <mergeCell ref="B69:K69"/>
    <mergeCell ref="B70:K70"/>
    <mergeCell ref="B71:K71"/>
    <mergeCell ref="B72:K72"/>
    <mergeCell ref="A47:A53"/>
    <mergeCell ref="B47:K47"/>
    <mergeCell ref="A54:A59"/>
    <mergeCell ref="B54:C54"/>
    <mergeCell ref="D54:K54"/>
    <mergeCell ref="B55:C55"/>
    <mergeCell ref="D55:K55"/>
    <mergeCell ref="D56:K56"/>
    <mergeCell ref="B57:C57"/>
    <mergeCell ref="D57:K57"/>
    <mergeCell ref="B58:C58"/>
    <mergeCell ref="D58:K58"/>
    <mergeCell ref="A60:A63"/>
    <mergeCell ref="B60:K60"/>
    <mergeCell ref="B63:K63"/>
    <mergeCell ref="A64:A68"/>
    <mergeCell ref="B64:K64"/>
    <mergeCell ref="B59:C59"/>
    <mergeCell ref="D59:K59"/>
    <mergeCell ref="A4:A13"/>
    <mergeCell ref="A1:B1"/>
    <mergeCell ref="A41:B41"/>
    <mergeCell ref="A44:B44"/>
    <mergeCell ref="A40:B40"/>
    <mergeCell ref="A42:B42"/>
    <mergeCell ref="A43:B43"/>
    <mergeCell ref="A14:A16"/>
    <mergeCell ref="A19:B19"/>
    <mergeCell ref="A21:A23"/>
    <mergeCell ref="A24:A32"/>
    <mergeCell ref="A33:A35"/>
  </mergeCells>
  <printOptions horizontalCentered="1" verticalCentered="1"/>
  <pageMargins left="0.23622047244094491" right="0.23622047244094491" top="0.74803149606299213" bottom="0.74803149606299213" header="0.31496062992125984" footer="0.31496062992125984"/>
  <pageSetup scale="58"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6"/>
  <sheetViews>
    <sheetView zoomScale="70" zoomScaleNormal="70" workbookViewId="0"/>
  </sheetViews>
  <sheetFormatPr baseColWidth="10" defaultColWidth="11.42578125" defaultRowHeight="12.75"/>
  <sheetData>
    <row r="2" spans="1:20">
      <c r="A2" s="1" t="s">
        <v>31</v>
      </c>
      <c r="B2" s="1" t="s">
        <v>34</v>
      </c>
      <c r="C2" s="1"/>
    </row>
    <row r="3" spans="1:20">
      <c r="A3" t="s">
        <v>152</v>
      </c>
      <c r="B3" s="25" t="s">
        <v>153</v>
      </c>
      <c r="C3" s="25"/>
    </row>
    <row r="4" spans="1:20">
      <c r="A4" t="s">
        <v>154</v>
      </c>
      <c r="B4" s="25" t="s">
        <v>155</v>
      </c>
      <c r="C4" s="25"/>
    </row>
    <row r="5" spans="1:20">
      <c r="A5" s="25" t="s">
        <v>156</v>
      </c>
      <c r="B5" s="25" t="s">
        <v>157</v>
      </c>
      <c r="C5" s="25"/>
    </row>
    <row r="6" spans="1:20">
      <c r="B6" s="25" t="s">
        <v>158</v>
      </c>
    </row>
    <row r="8" spans="1:20" ht="13.5" thickBot="1"/>
    <row r="9" spans="1:20" s="4" customFormat="1" ht="105">
      <c r="A9" s="4" t="s">
        <v>159</v>
      </c>
      <c r="B9" s="4" t="s">
        <v>160</v>
      </c>
      <c r="C9" s="120"/>
      <c r="D9" s="4" t="s">
        <v>161</v>
      </c>
      <c r="E9" s="4" t="s">
        <v>162</v>
      </c>
      <c r="F9" s="4" t="s">
        <v>163</v>
      </c>
      <c r="G9" s="4" t="s">
        <v>164</v>
      </c>
      <c r="H9" s="4" t="s">
        <v>165</v>
      </c>
      <c r="I9" s="4" t="s">
        <v>166</v>
      </c>
      <c r="J9" s="4" t="s">
        <v>167</v>
      </c>
      <c r="K9" s="4" t="s">
        <v>168</v>
      </c>
      <c r="L9" s="4" t="s">
        <v>169</v>
      </c>
      <c r="M9" s="4" t="s">
        <v>170</v>
      </c>
      <c r="N9" s="4" t="s">
        <v>171</v>
      </c>
      <c r="O9" s="4" t="s">
        <v>172</v>
      </c>
      <c r="P9" s="4" t="s">
        <v>173</v>
      </c>
      <c r="Q9" s="4" t="s">
        <v>174</v>
      </c>
      <c r="R9" s="4" t="s">
        <v>175</v>
      </c>
      <c r="S9" s="4" t="s">
        <v>176</v>
      </c>
      <c r="T9" s="4" t="s">
        <v>177</v>
      </c>
    </row>
    <row r="10" spans="1:20" ht="114.75">
      <c r="A10" s="5" t="s">
        <v>178</v>
      </c>
      <c r="B10" s="8" t="s">
        <v>165</v>
      </c>
      <c r="C10" s="6"/>
      <c r="D10" s="7" t="s">
        <v>179</v>
      </c>
      <c r="E10" s="8" t="s">
        <v>180</v>
      </c>
      <c r="F10" s="8" t="s">
        <v>181</v>
      </c>
      <c r="G10" s="8"/>
      <c r="H10" s="8" t="s">
        <v>182</v>
      </c>
      <c r="I10" s="6" t="s">
        <v>183</v>
      </c>
      <c r="J10" s="6" t="s">
        <v>184</v>
      </c>
      <c r="K10" s="8" t="s">
        <v>185</v>
      </c>
      <c r="L10" s="8" t="s">
        <v>186</v>
      </c>
      <c r="M10" s="8" t="s">
        <v>187</v>
      </c>
      <c r="N10" s="6" t="s">
        <v>188</v>
      </c>
      <c r="O10" s="6" t="s">
        <v>189</v>
      </c>
      <c r="P10" s="6" t="s">
        <v>190</v>
      </c>
      <c r="Q10" s="6" t="s">
        <v>174</v>
      </c>
      <c r="R10" s="6" t="s">
        <v>175</v>
      </c>
      <c r="S10" s="9" t="s">
        <v>176</v>
      </c>
      <c r="T10" s="9" t="s">
        <v>191</v>
      </c>
    </row>
    <row r="11" spans="1:20" ht="120">
      <c r="A11" s="117" t="s">
        <v>248</v>
      </c>
      <c r="B11" s="8" t="s">
        <v>249</v>
      </c>
      <c r="C11" s="6"/>
      <c r="D11" s="7" t="s">
        <v>192</v>
      </c>
      <c r="E11" s="8" t="s">
        <v>193</v>
      </c>
      <c r="F11" s="8" t="s">
        <v>194</v>
      </c>
      <c r="G11" s="8"/>
      <c r="H11" s="8" t="s">
        <v>195</v>
      </c>
      <c r="I11" s="6" t="s">
        <v>196</v>
      </c>
      <c r="J11" s="6" t="s">
        <v>197</v>
      </c>
      <c r="K11" s="8" t="s">
        <v>198</v>
      </c>
      <c r="L11" s="8" t="s">
        <v>199</v>
      </c>
      <c r="M11" s="8" t="s">
        <v>200</v>
      </c>
      <c r="N11" s="6" t="s">
        <v>201</v>
      </c>
      <c r="O11" s="6" t="s">
        <v>202</v>
      </c>
      <c r="P11" s="6" t="s">
        <v>203</v>
      </c>
      <c r="Q11" s="10"/>
      <c r="R11" s="6"/>
      <c r="S11" s="11"/>
      <c r="T11" s="11"/>
    </row>
    <row r="12" spans="1:20" ht="90">
      <c r="A12" s="179" t="s">
        <v>259</v>
      </c>
      <c r="B12" s="8" t="s">
        <v>250</v>
      </c>
      <c r="C12" s="6"/>
      <c r="D12" s="7" t="s">
        <v>204</v>
      </c>
      <c r="E12" s="8" t="s">
        <v>205</v>
      </c>
      <c r="F12" s="8" t="s">
        <v>206</v>
      </c>
      <c r="G12" s="8"/>
      <c r="H12" s="10"/>
      <c r="I12" s="6" t="s">
        <v>207</v>
      </c>
      <c r="J12" s="6" t="s">
        <v>208</v>
      </c>
      <c r="K12" s="12"/>
      <c r="L12" s="10"/>
      <c r="M12" s="10"/>
      <c r="N12" s="10"/>
      <c r="O12" s="6" t="s">
        <v>209</v>
      </c>
      <c r="P12" s="6" t="s">
        <v>210</v>
      </c>
      <c r="Q12" s="10"/>
      <c r="R12" s="6"/>
      <c r="S12" s="11"/>
      <c r="T12" s="11"/>
    </row>
    <row r="13" spans="1:20" ht="90">
      <c r="A13" s="177" t="s">
        <v>251</v>
      </c>
      <c r="B13" s="8" t="s">
        <v>252</v>
      </c>
      <c r="C13" s="6"/>
      <c r="D13" s="7"/>
      <c r="E13" s="8"/>
      <c r="F13" s="8"/>
      <c r="G13" s="8"/>
      <c r="H13" s="10"/>
      <c r="I13" s="6"/>
      <c r="J13" s="6"/>
      <c r="K13" s="12"/>
      <c r="L13" s="10"/>
      <c r="M13" s="10"/>
      <c r="N13" s="10"/>
      <c r="O13" s="6"/>
      <c r="P13" s="6"/>
      <c r="Q13" s="10"/>
      <c r="R13" s="6"/>
      <c r="S13" s="11"/>
      <c r="T13" s="11"/>
    </row>
    <row r="14" spans="1:20" ht="60">
      <c r="A14" s="177" t="s">
        <v>254</v>
      </c>
      <c r="B14" s="8" t="s">
        <v>253</v>
      </c>
      <c r="C14" s="6"/>
      <c r="D14" s="7"/>
      <c r="E14" s="8"/>
      <c r="F14" s="8"/>
      <c r="G14" s="8"/>
      <c r="H14" s="10"/>
      <c r="I14" s="6"/>
      <c r="J14" s="6"/>
      <c r="K14" s="12"/>
      <c r="L14" s="10"/>
      <c r="M14" s="10"/>
      <c r="N14" s="10"/>
      <c r="O14" s="6"/>
      <c r="P14" s="6"/>
      <c r="Q14" s="10"/>
      <c r="R14" s="6"/>
      <c r="S14" s="11"/>
      <c r="T14" s="11"/>
    </row>
    <row r="15" spans="1:20" ht="51">
      <c r="A15" s="5" t="s">
        <v>211</v>
      </c>
      <c r="B15" s="6" t="s">
        <v>169</v>
      </c>
      <c r="C15" s="6"/>
      <c r="D15" s="7" t="s">
        <v>212</v>
      </c>
      <c r="E15" s="8"/>
      <c r="F15" s="8"/>
      <c r="G15" s="8"/>
      <c r="H15" s="10"/>
      <c r="I15" s="6"/>
      <c r="J15" s="6" t="s">
        <v>213</v>
      </c>
      <c r="K15" s="12"/>
      <c r="L15" s="10"/>
      <c r="M15" s="10"/>
      <c r="N15" s="10"/>
      <c r="O15" s="6"/>
      <c r="P15" s="6" t="s">
        <v>214</v>
      </c>
      <c r="Q15" s="10"/>
      <c r="R15" s="7"/>
      <c r="S15" s="11"/>
      <c r="T15" s="11"/>
    </row>
    <row r="16" spans="1:20" ht="45">
      <c r="A16" s="5" t="s">
        <v>215</v>
      </c>
      <c r="B16" s="6" t="s">
        <v>167</v>
      </c>
      <c r="C16" s="8"/>
      <c r="D16" s="7"/>
      <c r="E16" s="10"/>
      <c r="F16" s="10"/>
      <c r="G16" s="10"/>
      <c r="H16" s="10"/>
      <c r="I16" s="10"/>
      <c r="J16" s="8" t="s">
        <v>216</v>
      </c>
      <c r="K16" s="10"/>
      <c r="L16" s="10"/>
      <c r="M16" s="10"/>
      <c r="N16" s="10"/>
      <c r="O16" s="10"/>
      <c r="P16" s="10"/>
      <c r="Q16" s="10"/>
      <c r="R16" s="7"/>
      <c r="S16" s="11"/>
      <c r="T16" s="11"/>
    </row>
    <row r="17" spans="1:20" ht="38.25">
      <c r="A17" s="5" t="s">
        <v>217</v>
      </c>
      <c r="B17" s="6" t="s">
        <v>170</v>
      </c>
      <c r="C17" s="6"/>
      <c r="D17" s="10"/>
      <c r="E17" s="10"/>
      <c r="F17" s="10"/>
      <c r="G17" s="10"/>
      <c r="H17" s="10"/>
      <c r="I17" s="10"/>
      <c r="J17" s="10"/>
      <c r="K17" s="10"/>
      <c r="L17" s="10"/>
      <c r="M17" s="10"/>
      <c r="N17" s="10"/>
      <c r="O17" s="10"/>
      <c r="P17" s="10"/>
      <c r="Q17" s="10"/>
      <c r="R17" s="7"/>
      <c r="S17" s="11"/>
      <c r="T17" s="11"/>
    </row>
    <row r="18" spans="1:20" ht="38.25">
      <c r="A18" s="5" t="s">
        <v>218</v>
      </c>
      <c r="B18" s="6" t="s">
        <v>172</v>
      </c>
      <c r="C18" s="6"/>
      <c r="D18" s="10"/>
      <c r="E18" s="10"/>
      <c r="F18" s="10"/>
      <c r="G18" s="10"/>
      <c r="H18" s="10"/>
      <c r="I18" s="10"/>
      <c r="J18" s="10"/>
      <c r="K18" s="10"/>
      <c r="L18" s="10"/>
      <c r="M18" s="10"/>
      <c r="N18" s="10"/>
      <c r="O18" s="10"/>
      <c r="P18" s="10"/>
      <c r="Q18" s="10"/>
      <c r="R18" s="10"/>
      <c r="S18" s="11"/>
      <c r="T18" s="11"/>
    </row>
    <row r="19" spans="1:20" ht="51">
      <c r="A19" s="5" t="s">
        <v>219</v>
      </c>
      <c r="B19" s="6" t="s">
        <v>171</v>
      </c>
      <c r="C19" s="6"/>
      <c r="D19" s="10"/>
      <c r="E19" s="10"/>
      <c r="F19" s="10"/>
      <c r="G19" s="10"/>
      <c r="H19" s="10"/>
      <c r="I19" s="10"/>
      <c r="J19" s="10"/>
      <c r="K19" s="10"/>
      <c r="L19" s="10"/>
      <c r="M19" s="10"/>
      <c r="N19" s="10"/>
      <c r="O19" s="10"/>
      <c r="P19" s="10"/>
      <c r="Q19" s="10"/>
      <c r="R19" s="10"/>
      <c r="S19" s="11"/>
      <c r="T19" s="11"/>
    </row>
    <row r="20" spans="1:20" ht="51">
      <c r="A20" s="5" t="s">
        <v>220</v>
      </c>
      <c r="B20" s="6" t="s">
        <v>166</v>
      </c>
      <c r="C20" s="6"/>
      <c r="D20" s="10"/>
      <c r="E20" s="10"/>
      <c r="F20" s="10"/>
      <c r="G20" s="10"/>
      <c r="H20" s="10"/>
      <c r="I20" s="10"/>
      <c r="J20" s="10"/>
      <c r="K20" s="10"/>
      <c r="L20" s="10"/>
      <c r="M20" s="10"/>
      <c r="N20" s="10"/>
      <c r="O20" s="10"/>
      <c r="P20" s="10"/>
      <c r="Q20" s="10"/>
      <c r="R20" s="10"/>
      <c r="S20" s="11"/>
      <c r="T20" s="11"/>
    </row>
    <row r="21" spans="1:20" ht="63.75">
      <c r="A21" s="178" t="s">
        <v>255</v>
      </c>
      <c r="B21" s="6" t="s">
        <v>256</v>
      </c>
      <c r="C21" s="6"/>
      <c r="D21" s="10"/>
      <c r="E21" s="10"/>
      <c r="F21" s="10"/>
      <c r="G21" s="10"/>
      <c r="H21" s="10"/>
      <c r="I21" s="10"/>
      <c r="J21" s="10"/>
      <c r="K21" s="10"/>
      <c r="L21" s="10"/>
      <c r="M21" s="10"/>
      <c r="N21" s="10"/>
      <c r="O21" s="10"/>
      <c r="P21" s="10"/>
      <c r="Q21" s="10"/>
      <c r="R21" s="10"/>
      <c r="S21" s="11"/>
      <c r="T21" s="11"/>
    </row>
    <row r="22" spans="1:20" ht="63.75">
      <c r="A22" s="178" t="s">
        <v>257</v>
      </c>
      <c r="B22" s="6" t="s">
        <v>258</v>
      </c>
      <c r="C22" s="6"/>
      <c r="D22" s="10"/>
      <c r="E22" s="10"/>
      <c r="F22" s="10"/>
      <c r="G22" s="10"/>
      <c r="H22" s="10"/>
      <c r="I22" s="10"/>
      <c r="J22" s="10"/>
      <c r="K22" s="10"/>
      <c r="L22" s="10"/>
      <c r="M22" s="10"/>
      <c r="N22" s="10"/>
      <c r="O22" s="10"/>
      <c r="P22" s="10"/>
      <c r="Q22" s="10"/>
      <c r="R22" s="10"/>
      <c r="S22" s="11"/>
      <c r="T22" s="11"/>
    </row>
    <row r="23" spans="1:20" ht="51">
      <c r="A23" s="180" t="s">
        <v>261</v>
      </c>
      <c r="B23" s="93" t="s">
        <v>260</v>
      </c>
      <c r="C23" s="6"/>
      <c r="D23" s="10"/>
      <c r="E23" s="10"/>
      <c r="F23" s="10"/>
      <c r="G23" s="10"/>
      <c r="H23" s="10"/>
      <c r="I23" s="10"/>
      <c r="J23" s="10"/>
      <c r="K23" s="10"/>
      <c r="L23" s="10"/>
      <c r="M23" s="10"/>
      <c r="N23" s="10"/>
      <c r="O23" s="10"/>
      <c r="P23" s="10"/>
      <c r="Q23" s="10"/>
      <c r="R23" s="10"/>
      <c r="S23" s="11"/>
      <c r="T23" s="11"/>
    </row>
    <row r="24" spans="1:20" ht="63.75">
      <c r="A24" s="5" t="s">
        <v>221</v>
      </c>
      <c r="B24" s="6" t="s">
        <v>173</v>
      </c>
      <c r="C24" s="6"/>
      <c r="D24" s="10"/>
      <c r="E24" s="10"/>
      <c r="F24" s="10"/>
      <c r="G24" s="10"/>
      <c r="H24" s="10"/>
      <c r="I24" s="10"/>
      <c r="J24" s="10"/>
      <c r="K24" s="10"/>
      <c r="L24" s="10"/>
      <c r="M24" s="10"/>
      <c r="N24" s="10"/>
      <c r="O24" s="10"/>
      <c r="P24" s="10"/>
      <c r="Q24" s="10"/>
      <c r="R24" s="10"/>
      <c r="S24" s="11"/>
      <c r="T24" s="11"/>
    </row>
    <row r="25" spans="1:20" ht="76.5">
      <c r="A25" s="180" t="s">
        <v>263</v>
      </c>
      <c r="B25" s="93" t="s">
        <v>262</v>
      </c>
      <c r="C25" s="6"/>
      <c r="D25" s="10"/>
      <c r="E25" s="10"/>
      <c r="F25" s="10"/>
      <c r="G25" s="10"/>
      <c r="H25" s="10"/>
      <c r="I25" s="10"/>
      <c r="J25" s="10"/>
      <c r="K25" s="10"/>
      <c r="L25" s="10"/>
      <c r="M25" s="10"/>
      <c r="N25" s="10"/>
      <c r="O25" s="10"/>
      <c r="P25" s="10"/>
      <c r="Q25" s="10"/>
      <c r="R25" s="10"/>
      <c r="S25" s="11"/>
      <c r="T25" s="11"/>
    </row>
    <row r="26" spans="1:20" ht="63.75">
      <c r="A26" s="180" t="s">
        <v>265</v>
      </c>
      <c r="B26" s="93" t="s">
        <v>264</v>
      </c>
      <c r="C26" s="6"/>
      <c r="D26" s="10"/>
      <c r="E26" s="10"/>
      <c r="F26" s="10"/>
      <c r="G26" s="10"/>
      <c r="H26" s="10"/>
      <c r="I26" s="10"/>
      <c r="J26" s="10"/>
      <c r="K26" s="10"/>
      <c r="L26" s="10"/>
      <c r="M26" s="10"/>
      <c r="N26" s="10"/>
      <c r="O26" s="10"/>
      <c r="P26" s="10"/>
      <c r="Q26" s="10"/>
      <c r="R26" s="10"/>
      <c r="S26" s="11"/>
      <c r="T26" s="11"/>
    </row>
    <row r="27" spans="1:20" ht="25.5">
      <c r="A27" s="180" t="s">
        <v>274</v>
      </c>
      <c r="B27" s="93" t="s">
        <v>275</v>
      </c>
      <c r="C27" s="6"/>
      <c r="D27" s="10"/>
      <c r="E27" s="10"/>
      <c r="F27" s="10"/>
      <c r="G27" s="10"/>
      <c r="H27" s="10"/>
      <c r="I27" s="10"/>
      <c r="J27" s="10"/>
      <c r="K27" s="10"/>
      <c r="L27" s="10"/>
      <c r="M27" s="10"/>
      <c r="N27" s="10"/>
      <c r="O27" s="10"/>
      <c r="P27" s="10"/>
      <c r="Q27" s="10"/>
      <c r="R27" s="10"/>
      <c r="S27" s="11"/>
      <c r="T27" s="11"/>
    </row>
    <row r="28" spans="1:20" ht="115.5" thickBot="1">
      <c r="A28" s="181" t="s">
        <v>266</v>
      </c>
      <c r="B28" s="182" t="s">
        <v>267</v>
      </c>
      <c r="C28" s="13"/>
      <c r="D28" s="14"/>
      <c r="E28" s="14"/>
      <c r="F28" s="14"/>
      <c r="G28" s="14"/>
      <c r="H28" s="14"/>
      <c r="I28" s="14"/>
      <c r="J28" s="14"/>
      <c r="K28" s="14"/>
      <c r="L28" s="14"/>
      <c r="M28" s="14"/>
      <c r="N28" s="14"/>
      <c r="O28" s="14"/>
      <c r="P28" s="14"/>
      <c r="Q28" s="14"/>
      <c r="R28" s="14"/>
      <c r="S28" s="15"/>
      <c r="T28" s="15"/>
    </row>
    <row r="29" spans="1:20" ht="141" thickBot="1">
      <c r="A29" s="181" t="s">
        <v>270</v>
      </c>
      <c r="B29" s="182" t="s">
        <v>271</v>
      </c>
      <c r="C29" s="13"/>
      <c r="D29" s="14"/>
      <c r="E29" s="14"/>
      <c r="F29" s="14"/>
      <c r="G29" s="14"/>
      <c r="H29" s="14"/>
      <c r="I29" s="14"/>
      <c r="J29" s="14"/>
      <c r="K29" s="14"/>
      <c r="L29" s="14"/>
      <c r="M29" s="14"/>
      <c r="N29" s="14"/>
      <c r="O29" s="14"/>
      <c r="P29" s="14"/>
      <c r="Q29" s="14"/>
      <c r="R29" s="14"/>
      <c r="S29" s="15"/>
      <c r="T29" s="15"/>
    </row>
    <row r="30" spans="1:20" ht="102.75" thickBot="1">
      <c r="A30" s="181" t="s">
        <v>273</v>
      </c>
      <c r="B30" s="182" t="s">
        <v>272</v>
      </c>
      <c r="C30" s="13"/>
      <c r="D30" s="14"/>
      <c r="E30" s="14"/>
      <c r="F30" s="14"/>
      <c r="G30" s="14"/>
      <c r="H30" s="14"/>
      <c r="I30" s="14"/>
      <c r="J30" s="14"/>
      <c r="K30" s="14"/>
      <c r="L30" s="14"/>
      <c r="M30" s="14"/>
      <c r="N30" s="14"/>
      <c r="O30" s="14"/>
      <c r="P30" s="14"/>
      <c r="Q30" s="14"/>
      <c r="R30" s="14"/>
      <c r="S30" s="15"/>
      <c r="T30" s="15"/>
    </row>
    <row r="31" spans="1:20" ht="128.25" thickBot="1">
      <c r="A31" s="181" t="s">
        <v>269</v>
      </c>
      <c r="B31" s="182" t="s">
        <v>268</v>
      </c>
      <c r="C31" s="13"/>
      <c r="D31" s="14"/>
      <c r="E31" s="14"/>
      <c r="F31" s="14"/>
      <c r="G31" s="14"/>
      <c r="H31" s="14"/>
      <c r="I31" s="14"/>
      <c r="J31" s="14"/>
      <c r="K31" s="14"/>
      <c r="L31" s="14"/>
      <c r="M31" s="14"/>
      <c r="N31" s="14"/>
      <c r="O31" s="14"/>
      <c r="P31" s="14"/>
      <c r="Q31" s="14"/>
      <c r="R31" s="14"/>
      <c r="S31" s="15"/>
      <c r="T31" s="15"/>
    </row>
    <row r="33" spans="1:11" ht="15">
      <c r="A33" s="117"/>
      <c r="B33" s="118"/>
      <c r="C33" s="118"/>
      <c r="D33" s="119" t="s">
        <v>222</v>
      </c>
      <c r="G33" s="25" t="s">
        <v>223</v>
      </c>
      <c r="K33" s="25"/>
    </row>
    <row r="34" spans="1:11" ht="15">
      <c r="B34" s="118"/>
      <c r="C34" s="118"/>
      <c r="D34" s="119" t="s">
        <v>224</v>
      </c>
      <c r="G34" s="25" t="s">
        <v>225</v>
      </c>
      <c r="K34" s="25"/>
    </row>
    <row r="35" spans="1:11" ht="15">
      <c r="B35" s="118"/>
      <c r="C35" s="118"/>
      <c r="D35" s="119" t="s">
        <v>226</v>
      </c>
      <c r="G35" s="25" t="s">
        <v>227</v>
      </c>
    </row>
    <row r="36" spans="1:11" ht="15">
      <c r="B36" s="118"/>
      <c r="C36" s="118"/>
      <c r="D36" s="119" t="s">
        <v>228</v>
      </c>
      <c r="G36" s="25" t="s">
        <v>229</v>
      </c>
    </row>
    <row r="37" spans="1:11" ht="15">
      <c r="B37" s="118"/>
      <c r="C37" s="118"/>
      <c r="D37" s="119" t="s">
        <v>230</v>
      </c>
      <c r="G37" s="25" t="s">
        <v>231</v>
      </c>
    </row>
    <row r="38" spans="1:11" ht="15">
      <c r="B38" s="118"/>
      <c r="C38" s="118"/>
      <c r="D38" s="119" t="s">
        <v>232</v>
      </c>
      <c r="G38" s="25" t="s">
        <v>233</v>
      </c>
    </row>
    <row r="39" spans="1:11" ht="15">
      <c r="B39" s="118"/>
      <c r="C39" s="118"/>
      <c r="D39" s="119" t="s">
        <v>234</v>
      </c>
      <c r="G39" s="25" t="s">
        <v>235</v>
      </c>
    </row>
    <row r="40" spans="1:11">
      <c r="B40" s="118"/>
      <c r="C40" s="118"/>
      <c r="D40" t="str">
        <f>CONCATENATE($A$40," ",B40)</f>
        <v xml:space="preserve"> </v>
      </c>
      <c r="G40" s="25" t="s">
        <v>236</v>
      </c>
    </row>
    <row r="41" spans="1:11">
      <c r="B41" s="118"/>
      <c r="C41" s="118"/>
      <c r="D41" t="str">
        <f t="shared" ref="D41:D45" si="0">CONCATENATE($A$40," ",B41)</f>
        <v xml:space="preserve"> </v>
      </c>
      <c r="G41" s="25" t="s">
        <v>237</v>
      </c>
    </row>
    <row r="42" spans="1:11">
      <c r="B42" s="118"/>
      <c r="C42" s="118"/>
      <c r="D42" t="str">
        <f t="shared" si="0"/>
        <v xml:space="preserve"> </v>
      </c>
      <c r="G42" s="25" t="s">
        <v>238</v>
      </c>
    </row>
    <row r="43" spans="1:11">
      <c r="B43" s="118"/>
      <c r="C43" s="118"/>
      <c r="D43" t="str">
        <f t="shared" si="0"/>
        <v xml:space="preserve"> </v>
      </c>
      <c r="G43" s="25" t="s">
        <v>239</v>
      </c>
    </row>
    <row r="44" spans="1:11">
      <c r="B44" s="118"/>
      <c r="C44" s="118"/>
      <c r="D44" t="str">
        <f t="shared" si="0"/>
        <v xml:space="preserve"> </v>
      </c>
      <c r="G44" s="25" t="s">
        <v>240</v>
      </c>
    </row>
    <row r="45" spans="1:11">
      <c r="B45" s="118"/>
      <c r="C45" s="118"/>
      <c r="D45" t="str">
        <f t="shared" si="0"/>
        <v xml:space="preserve"> </v>
      </c>
      <c r="G45" s="25" t="s">
        <v>241</v>
      </c>
    </row>
    <row r="46" spans="1:11">
      <c r="B46" s="118"/>
      <c r="C46" s="118"/>
      <c r="D46" t="str">
        <f t="shared" ref="D46:D55" si="1">CONCATENATE($A$46," ",B46)</f>
        <v xml:space="preserve"> </v>
      </c>
      <c r="G46" s="25" t="s">
        <v>242</v>
      </c>
    </row>
    <row r="47" spans="1:11">
      <c r="B47" s="118"/>
      <c r="C47" s="118"/>
      <c r="D47" t="str">
        <f t="shared" si="1"/>
        <v xml:space="preserve"> </v>
      </c>
      <c r="G47" s="25" t="s">
        <v>243</v>
      </c>
    </row>
    <row r="48" spans="1:11">
      <c r="B48" s="118"/>
      <c r="C48" s="118"/>
      <c r="D48" t="str">
        <f t="shared" si="1"/>
        <v xml:space="preserve"> </v>
      </c>
      <c r="G48" s="25" t="s">
        <v>244</v>
      </c>
    </row>
    <row r="49" spans="2:7">
      <c r="B49" s="118"/>
      <c r="C49" s="118"/>
      <c r="D49" t="str">
        <f t="shared" si="1"/>
        <v xml:space="preserve"> </v>
      </c>
      <c r="E49" s="118"/>
      <c r="F49" s="118"/>
      <c r="G49" s="25" t="s">
        <v>245</v>
      </c>
    </row>
    <row r="50" spans="2:7">
      <c r="B50" s="118"/>
      <c r="C50" s="118"/>
      <c r="D50" t="str">
        <f t="shared" si="1"/>
        <v xml:space="preserve"> </v>
      </c>
      <c r="E50" s="118"/>
      <c r="F50" s="118"/>
      <c r="G50" s="25" t="s">
        <v>246</v>
      </c>
    </row>
    <row r="51" spans="2:7">
      <c r="B51" s="118"/>
      <c r="C51" s="118"/>
      <c r="D51" t="str">
        <f t="shared" si="1"/>
        <v xml:space="preserve"> </v>
      </c>
      <c r="E51" s="118"/>
      <c r="F51" s="118"/>
    </row>
    <row r="52" spans="2:7">
      <c r="B52" s="118"/>
      <c r="C52" s="118"/>
      <c r="D52" t="str">
        <f t="shared" si="1"/>
        <v xml:space="preserve"> </v>
      </c>
      <c r="E52" s="118"/>
      <c r="F52" s="118"/>
    </row>
    <row r="53" spans="2:7">
      <c r="B53" s="118"/>
      <c r="C53" s="118"/>
      <c r="D53" t="str">
        <f t="shared" si="1"/>
        <v xml:space="preserve"> </v>
      </c>
      <c r="E53" s="118"/>
      <c r="F53" s="118"/>
    </row>
    <row r="54" spans="2:7">
      <c r="B54" s="118"/>
      <c r="C54" s="118"/>
      <c r="D54" t="str">
        <f t="shared" si="1"/>
        <v xml:space="preserve"> </v>
      </c>
      <c r="E54" s="118"/>
      <c r="F54" s="118"/>
    </row>
    <row r="55" spans="2:7">
      <c r="B55" s="118"/>
      <c r="C55" s="118"/>
      <c r="D55" t="str">
        <f t="shared" si="1"/>
        <v xml:space="preserve"> </v>
      </c>
      <c r="E55" s="118"/>
      <c r="F55" s="118"/>
    </row>
    <row r="56" spans="2:7">
      <c r="B56" s="118"/>
      <c r="C56" s="118"/>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f7f7f6b-44e7-444a-90a4-d02bbf46acb6">DNPOI-34-4878</_dlc_DocId>
    <_dlc_DocIdUrl xmlns="af7f7f6b-44e7-444a-90a4-d02bbf46acb6">
      <Url>https://colaboracion.dnp.gov.co/CDT/_layouts/15/DocIdRedir.aspx?ID=DNPOI-34-4878</Url>
      <Description>DNPOI-34-4878</Description>
    </_dlc_DocIdUrl>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 xsi:nil="true"/>
    <Fecha_x0020_Documento xmlns="09e71aba-2254-4bf9-bde9-fe551177c8ee">2022-03-29T05:00:00+00:00</Fecha_x0020_Documento>
    <Número xmlns="09e71aba-2254-4bf9-bde9-fe551177c8ee">4075</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documentManagement>
</p:properties>
</file>

<file path=customXml/itemProps1.xml><?xml version="1.0" encoding="utf-8"?>
<ds:datastoreItem xmlns:ds="http://schemas.openxmlformats.org/officeDocument/2006/customXml" ds:itemID="{AF6C94FF-E4D5-4555-9D59-FDF55321A475}"/>
</file>

<file path=customXml/itemProps2.xml><?xml version="1.0" encoding="utf-8"?>
<ds:datastoreItem xmlns:ds="http://schemas.openxmlformats.org/officeDocument/2006/customXml" ds:itemID="{7E8B4CEA-0459-4B4B-A673-2336FEF60B90}"/>
</file>

<file path=customXml/itemProps3.xml><?xml version="1.0" encoding="utf-8"?>
<ds:datastoreItem xmlns:ds="http://schemas.openxmlformats.org/officeDocument/2006/customXml" ds:itemID="{68DB1DDE-92F9-4DE1-AD6A-5507ECD87919}"/>
</file>

<file path=customXml/itemProps4.xml><?xml version="1.0" encoding="utf-8"?>
<ds:datastoreItem xmlns:ds="http://schemas.openxmlformats.org/officeDocument/2006/customXml" ds:itemID="{05A154F4-C5D7-4A04-A025-8E0E4A8DA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 Plan acción seguimiento</vt:lpstr>
      <vt:lpstr>Indicadores de Resultado (IR)</vt:lpstr>
      <vt:lpstr>Instrucciones PAS</vt:lpstr>
      <vt:lpstr>Desplegables</vt:lpstr>
      <vt:lpstr>' Plan acción seguimiento'!Área_de_impresión</vt:lpstr>
      <vt:lpstr>'Indicadores de Resultado (IR)'!Área_de_impresión</vt:lpstr>
      <vt:lpstr>'Instrucciones PAS'!Área_de_impresión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4075</dc:title>
  <dc:subject/>
  <dc:creator>DNP</dc:creator>
  <cp:keywords/>
  <dc:description/>
  <cp:lastModifiedBy>Juan Camilo Medina Medrano</cp:lastModifiedBy>
  <cp:revision/>
  <cp:lastPrinted>2022-03-01T18:40:31Z</cp:lastPrinted>
  <dcterms:created xsi:type="dcterms:W3CDTF">2008-04-24T15:07:06Z</dcterms:created>
  <dcterms:modified xsi:type="dcterms:W3CDTF">2022-03-30T23:09:18Z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49e69253-b0ed-49ca-9264-86d20a7a8055</vt:lpwstr>
  </property>
  <property fmtid="{D5CDD505-2E9C-101B-9397-08002B2CF9AE}" pid="4" name="Tipo Conpes">
    <vt:lpwstr>7;#CONPES Económicos|7c1a6167-1b5b-496e-b1b4-75ec465787d9</vt:lpwstr>
  </property>
</Properties>
</file>